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Ingresos y Egresos\"/>
    </mc:Choice>
  </mc:AlternateContent>
  <xr:revisionPtr revIDLastSave="0" documentId="13_ncr:1_{529867C5-3F23-4C4B-997B-9A098A2EA02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gresos y Egresos noviemb 2025" sheetId="3" r:id="rId1"/>
  </sheets>
  <definedNames>
    <definedName name="_xlnm.Print_Area" localSheetId="0">'Ingresos y Egresos noviemb 2025'!$A$1:$P$91</definedName>
    <definedName name="_xlnm.Print_Titles" localSheetId="0">'Ingresos y Egresos noviemb 2025'!$1:$7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N15" i="3"/>
  <c r="N9" i="3"/>
  <c r="M51" i="3"/>
  <c r="M35" i="3"/>
  <c r="M25" i="3"/>
  <c r="M15" i="3"/>
  <c r="M9" i="3"/>
  <c r="K32" i="3"/>
  <c r="K25" i="3"/>
  <c r="K23" i="3"/>
  <c r="K15" i="3"/>
  <c r="K9" i="3"/>
  <c r="K35" i="3"/>
  <c r="L25" i="3"/>
  <c r="L15" i="3"/>
  <c r="L9" i="3"/>
  <c r="J22" i="3"/>
  <c r="K51" i="3"/>
  <c r="C73" i="3"/>
  <c r="B73" i="3"/>
  <c r="C51" i="3"/>
  <c r="B51" i="3"/>
  <c r="C44" i="3"/>
  <c r="B44" i="3"/>
  <c r="C35" i="3"/>
  <c r="B35" i="3"/>
  <c r="C25" i="3"/>
  <c r="B25" i="3"/>
  <c r="C15" i="3"/>
  <c r="B15" i="3"/>
  <c r="C9" i="3"/>
  <c r="B9" i="3"/>
  <c r="J25" i="3" l="1"/>
  <c r="J15" i="3"/>
  <c r="P15" i="3" s="1"/>
  <c r="J9" i="3"/>
  <c r="I25" i="3"/>
  <c r="I15" i="3"/>
  <c r="I9" i="3"/>
  <c r="G25" i="3"/>
  <c r="G15" i="3"/>
  <c r="G9" i="3"/>
  <c r="F51" i="3"/>
  <c r="F35" i="3"/>
  <c r="F25" i="3"/>
  <c r="F15" i="3"/>
  <c r="F9" i="3"/>
  <c r="E51" i="3"/>
  <c r="D51" i="3"/>
  <c r="E44" i="3"/>
  <c r="D44" i="3"/>
  <c r="E35" i="3"/>
  <c r="D35" i="3"/>
  <c r="E25" i="3"/>
  <c r="D25" i="3"/>
  <c r="C84" i="3"/>
  <c r="E15" i="3"/>
  <c r="D15" i="3"/>
  <c r="E9" i="3"/>
  <c r="D9" i="3"/>
  <c r="P9" i="3" s="1"/>
  <c r="C83" i="3"/>
  <c r="B83" i="3"/>
  <c r="P82" i="3"/>
  <c r="P81" i="3"/>
  <c r="O81" i="3"/>
  <c r="N81" i="3"/>
  <c r="M81" i="3"/>
  <c r="L81" i="3"/>
  <c r="K81" i="3"/>
  <c r="J81" i="3"/>
  <c r="J83" i="3" s="1"/>
  <c r="I81" i="3"/>
  <c r="H81" i="3"/>
  <c r="G81" i="3"/>
  <c r="F81" i="3"/>
  <c r="E81" i="3"/>
  <c r="D81" i="3"/>
  <c r="B81" i="3"/>
  <c r="P80" i="3"/>
  <c r="C80" i="3"/>
  <c r="P79" i="3"/>
  <c r="O78" i="3"/>
  <c r="N78" i="3"/>
  <c r="M78" i="3"/>
  <c r="M83" i="3" s="1"/>
  <c r="L78" i="3"/>
  <c r="K78" i="3"/>
  <c r="J78" i="3"/>
  <c r="I78" i="3"/>
  <c r="H78" i="3"/>
  <c r="G78" i="3"/>
  <c r="F78" i="3"/>
  <c r="E78" i="3"/>
  <c r="D78" i="3"/>
  <c r="P78" i="3" s="1"/>
  <c r="B78" i="3"/>
  <c r="P77" i="3"/>
  <c r="C77" i="3"/>
  <c r="P76" i="3"/>
  <c r="O75" i="3"/>
  <c r="O83" i="3" s="1"/>
  <c r="N75" i="3"/>
  <c r="N83" i="3" s="1"/>
  <c r="M75" i="3"/>
  <c r="L75" i="3"/>
  <c r="L83" i="3" s="1"/>
  <c r="K75" i="3"/>
  <c r="K83" i="3" s="1"/>
  <c r="J75" i="3"/>
  <c r="I75" i="3"/>
  <c r="I83" i="3" s="1"/>
  <c r="H75" i="3"/>
  <c r="H83" i="3" s="1"/>
  <c r="G75" i="3"/>
  <c r="G83" i="3" s="1"/>
  <c r="F75" i="3"/>
  <c r="F83" i="3" s="1"/>
  <c r="E75" i="3"/>
  <c r="E83" i="3" s="1"/>
  <c r="D75" i="3"/>
  <c r="P75" i="3" s="1"/>
  <c r="B75" i="3"/>
  <c r="P72" i="3"/>
  <c r="P71" i="3"/>
  <c r="P70" i="3"/>
  <c r="O69" i="3"/>
  <c r="N69" i="3"/>
  <c r="M69" i="3"/>
  <c r="L69" i="3"/>
  <c r="K69" i="3"/>
  <c r="J69" i="3"/>
  <c r="I69" i="3"/>
  <c r="H69" i="3"/>
  <c r="G69" i="3"/>
  <c r="F69" i="3"/>
  <c r="E69" i="3"/>
  <c r="D69" i="3"/>
  <c r="P69" i="3" s="1"/>
  <c r="C69" i="3"/>
  <c r="B69" i="3"/>
  <c r="P68" i="3"/>
  <c r="P67" i="3"/>
  <c r="O66" i="3"/>
  <c r="N66" i="3"/>
  <c r="M66" i="3"/>
  <c r="L66" i="3"/>
  <c r="K66" i="3"/>
  <c r="J66" i="3"/>
  <c r="I66" i="3"/>
  <c r="H66" i="3"/>
  <c r="G66" i="3"/>
  <c r="F66" i="3"/>
  <c r="E66" i="3"/>
  <c r="P66" i="3" s="1"/>
  <c r="D66" i="3"/>
  <c r="C66" i="3"/>
  <c r="B66" i="3"/>
  <c r="P65" i="3"/>
  <c r="P64" i="3"/>
  <c r="P63" i="3"/>
  <c r="P62" i="3"/>
  <c r="O61" i="3"/>
  <c r="N61" i="3"/>
  <c r="M61" i="3"/>
  <c r="L61" i="3"/>
  <c r="K61" i="3"/>
  <c r="J61" i="3"/>
  <c r="I61" i="3"/>
  <c r="H61" i="3"/>
  <c r="G61" i="3"/>
  <c r="F61" i="3"/>
  <c r="E61" i="3"/>
  <c r="D61" i="3"/>
  <c r="P61" i="3" s="1"/>
  <c r="C61" i="3"/>
  <c r="B61" i="3"/>
  <c r="P60" i="3"/>
  <c r="P59" i="3"/>
  <c r="P58" i="3"/>
  <c r="P57" i="3"/>
  <c r="P56" i="3"/>
  <c r="P55" i="3"/>
  <c r="P54" i="3"/>
  <c r="P53" i="3"/>
  <c r="P52" i="3"/>
  <c r="O51" i="3"/>
  <c r="N51" i="3"/>
  <c r="L51" i="3"/>
  <c r="J51" i="3"/>
  <c r="I51" i="3"/>
  <c r="G51" i="3"/>
  <c r="P50" i="3"/>
  <c r="P49" i="3"/>
  <c r="P48" i="3"/>
  <c r="P47" i="3"/>
  <c r="P46" i="3"/>
  <c r="P45" i="3"/>
  <c r="N44" i="3"/>
  <c r="I44" i="3"/>
  <c r="G44" i="3"/>
  <c r="F44" i="3"/>
  <c r="P43" i="3"/>
  <c r="P42" i="3"/>
  <c r="P41" i="3"/>
  <c r="P40" i="3"/>
  <c r="P39" i="3"/>
  <c r="P38" i="3"/>
  <c r="P37" i="3"/>
  <c r="P36" i="3"/>
  <c r="O35" i="3"/>
  <c r="N35" i="3"/>
  <c r="L35" i="3"/>
  <c r="J35" i="3"/>
  <c r="I35" i="3"/>
  <c r="G35" i="3"/>
  <c r="P35" i="3"/>
  <c r="P34" i="3"/>
  <c r="P33" i="3"/>
  <c r="P32" i="3"/>
  <c r="P31" i="3"/>
  <c r="P30" i="3"/>
  <c r="P29" i="3"/>
  <c r="P28" i="3"/>
  <c r="P27" i="3"/>
  <c r="P26" i="3"/>
  <c r="O25" i="3"/>
  <c r="P25" i="3"/>
  <c r="P24" i="3"/>
  <c r="P23" i="3"/>
  <c r="P22" i="3"/>
  <c r="P21" i="3"/>
  <c r="P20" i="3"/>
  <c r="P19" i="3"/>
  <c r="P18" i="3"/>
  <c r="P17" i="3"/>
  <c r="P16" i="3"/>
  <c r="O15" i="3"/>
  <c r="P14" i="3"/>
  <c r="P13" i="3"/>
  <c r="P12" i="3"/>
  <c r="P11" i="3"/>
  <c r="P10" i="3"/>
  <c r="O9" i="3"/>
  <c r="O73" i="3" s="1"/>
  <c r="N73" i="3"/>
  <c r="M73" i="3"/>
  <c r="M84" i="3" s="1"/>
  <c r="L73" i="3"/>
  <c r="K73" i="3"/>
  <c r="K84" i="3" s="1"/>
  <c r="J73" i="3"/>
  <c r="J84" i="3" s="1"/>
  <c r="I73" i="3"/>
  <c r="H73" i="3"/>
  <c r="G73" i="3"/>
  <c r="F73" i="3"/>
  <c r="E73" i="3"/>
  <c r="E84" i="3" s="1"/>
  <c r="P51" i="3" l="1"/>
  <c r="B84" i="3"/>
  <c r="P44" i="3"/>
  <c r="G84" i="3"/>
  <c r="H84" i="3"/>
  <c r="F84" i="3"/>
  <c r="I84" i="3"/>
  <c r="P83" i="3"/>
  <c r="L84" i="3"/>
  <c r="O84" i="3"/>
  <c r="N84" i="3"/>
  <c r="D73" i="3"/>
  <c r="D83" i="3"/>
  <c r="P73" i="3" l="1"/>
  <c r="P84" i="3" s="1"/>
  <c r="D84" i="3"/>
</calcChain>
</file>

<file path=xl/sharedStrings.xml><?xml version="1.0" encoding="utf-8"?>
<sst xmlns="http://schemas.openxmlformats.org/spreadsheetml/2006/main" count="117" uniqueCount="103">
  <si>
    <t>Presidencia de la República</t>
  </si>
  <si>
    <t>Administradora de Subsidios Sociales</t>
  </si>
  <si>
    <t xml:space="preserve">Ejecución de Gastos y Aplicaciones Financieras </t>
  </si>
  <si>
    <t>(Valores en DOP)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</si>
  <si>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</si>
  <si>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</si>
  <si>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</si>
  <si>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</si>
  <si>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</si>
  <si>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</si>
  <si>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</si>
  <si>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</si>
  <si>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</si>
  <si>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</si>
  <si>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</si>
  <si>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</si>
  <si>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</si>
  <si>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</si>
  <si>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</si>
  <si>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</si>
  <si>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</si>
  <si>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</si>
  <si>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</si>
  <si>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</si>
  <si>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</si>
  <si>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 xml:space="preserve"> -   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</si>
  <si>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</si>
  <si>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</si>
  <si>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</si>
  <si>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</si>
  <si>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</si>
  <si>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</si>
  <si>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</si>
  <si>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</si>
  <si>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</si>
  <si>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</si>
  <si>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</si>
  <si>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</si>
  <si>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</si>
  <si>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</si>
  <si>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</si>
  <si>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</si>
  <si>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</si>
  <si>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</si>
  <si>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</si>
  <si>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</si>
  <si>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</si>
  <si>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</si>
  <si>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</si>
  <si>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</si>
  <si>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</si>
  <si>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</si>
  <si>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</si>
  <si>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</si>
  <si>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</si>
  <si>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</si>
  <si>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</si>
  <si>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</si>
  <si>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</si>
  <si>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</si>
  <si>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</si>
  <si>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</si>
  <si>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</si>
  <si>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</si>
  <si>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</si>
  <si>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</si>
  <si>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</si>
  <si>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</si>
  <si>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</si>
  <si>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</si>
  <si>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</si>
  <si>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</si>
  <si>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</si>
  <si>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</si>
  <si>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</si>
  <si>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</si>
  <si>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</si>
  <si>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</si>
  <si>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</si>
  <si>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</si>
  <si>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</si>
  <si>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</si>
  <si>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</si>
  <si>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</si>
  <si>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</si>
  <si>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</si>
  <si>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</si>
  <si>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</si>
  <si>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</si>
  <si>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</si>
  <si>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</si>
  <si>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</si>
  <si>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</si>
  <si>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</si>
  <si>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</si>
  <si>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</si>
  <si>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</si>
  <si>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</si>
  <si>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Extraído del Sistema de Información de la Gestión Financiera (SIGEF), período 2023.</t>
  </si>
  <si>
    <t>__________________________________</t>
  </si>
  <si>
    <t>Carlos Ricardo Taveras</t>
  </si>
  <si>
    <t>Director Administrativo Financiero</t>
  </si>
  <si>
    <t xml:space="preserve"> Período del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</si>
</sst>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8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43" fontId="7" fillId="0" borderId="0" xfId="3" applyFont="1" applyFill="1" applyBorder="1" applyAlignment="1"/>
    <xf numFmtId="43" fontId="0" fillId="0" borderId="0" xfId="1" applyFont="1" applyFill="1" applyBorder="1" applyAlignment="1"/>
    <xf numFmtId="43" fontId="2" fillId="0" borderId="0" xfId="0" applyNumberFormat="1" applyFont="1"/>
    <xf numFmtId="43" fontId="0" fillId="0" borderId="0" xfId="0" applyNumberFormat="1"/>
    <xf numFmtId="43" fontId="7" fillId="0" borderId="0" xfId="2" applyFont="1" applyFill="1" applyBorder="1" applyAlignment="1"/>
    <xf numFmtId="43" fontId="0" fillId="0" borderId="0" xfId="1" applyFont="1" applyFill="1" applyAlignment="1"/>
    <xf numFmtId="43" fontId="12" fillId="2" borderId="2" xfId="0" applyNumberFormat="1" applyFont="1" applyFill="1" applyBorder="1"/>
    <xf numFmtId="43" fontId="2" fillId="0" borderId="1" xfId="0" applyNumberFormat="1" applyFont="1" applyBorder="1"/>
    <xf numFmtId="43" fontId="0" fillId="0" borderId="0" xfId="0" applyNumberFormat="1" applyAlignment="1">
      <alignment vertical="center" wrapText="1"/>
    </xf>
    <xf numFmtId="43" fontId="0" fillId="0" borderId="0" xfId="1" applyFont="1"/>
    <xf numFmtId="165" fontId="2" fillId="0" borderId="1" xfId="0" applyNumberFormat="1" applyFont="1" applyBorder="1"/>
    <xf numFmtId="43" fontId="0" fillId="0" borderId="0" xfId="0" applyNumberFormat="1" applyAlignment="1">
      <alignment vertical="center"/>
    </xf>
    <xf numFmtId="43" fontId="0" fillId="0" borderId="0" xfId="1" applyFont="1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 applyAlignment="1">
      <alignment vertical="center" wrapText="1"/>
    </xf>
    <xf numFmtId="164" fontId="2" fillId="0" borderId="1" xfId="0" applyNumberFormat="1" applyFont="1" applyBorder="1"/>
    <xf numFmtId="4" fontId="13" fillId="0" borderId="0" xfId="0" applyNumberFormat="1" applyFont="1"/>
    <xf numFmtId="4" fontId="7" fillId="0" borderId="0" xfId="0" applyNumberFormat="1" applyFont="1"/>
    <xf numFmtId="43" fontId="14" fillId="0" borderId="0" xfId="1" applyFont="1" applyFill="1" applyBorder="1" applyAlignment="1"/>
    <xf numFmtId="4" fontId="15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wrapText="1"/>
    </xf>
    <xf numFmtId="4" fontId="17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20" fillId="0" borderId="0" xfId="0" applyNumberFormat="1" applyFont="1"/>
    <xf numFmtId="0" fontId="14" fillId="0" borderId="0" xfId="0" applyFont="1"/>
    <xf numFmtId="4" fontId="16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43" fontId="14" fillId="0" borderId="0" xfId="0" applyNumberFormat="1" applyFont="1"/>
    <xf numFmtId="4" fontId="19" fillId="0" borderId="0" xfId="0" applyNumberFormat="1" applyFont="1"/>
    <xf numFmtId="43" fontId="19" fillId="0" borderId="0" xfId="1" applyFont="1" applyFill="1" applyBorder="1" applyAlignme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43" fontId="21" fillId="0" borderId="0" xfId="1" applyFont="1" applyFill="1" applyBorder="1" applyAlignment="1"/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48870</xdr:colOff>
      <xdr:row>0</xdr:row>
      <xdr:rowOff>240613</xdr:rowOff>
    </xdr:from>
    <xdr:to>
      <xdr:col>0</xdr:col>
      <xdr:colOff>1495425</xdr:colOff>
      <xdr:row>4</xdr:row>
      <xdr:rowOff>30235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7B5EFB-A0AC-469A-A27C-9DD8C90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70" y="240613"/>
          <a:ext cx="1446555" cy="80879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180971</xdr:rowOff>
    </xdr:from>
    <xdr:to>
      <xdr:col>15</xdr:col>
      <xdr:colOff>313069</xdr:colOff>
      <xdr:row>4</xdr:row>
      <xdr:rowOff>75131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880729F-0A27-4220-9A39-B471EE0A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50025" y="180971"/>
          <a:ext cx="1370344" cy="91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7C70-9F6C-4EE7-B354-342156435348}">
  <dimension ref="A1:P91"/>
  <sheetViews>
    <sheetView showGridLines="0" tabSelected="1" zoomScale="115" zoomScaleNormal="115" zoomScaleSheetLayoutView="40" workbookViewId="0">
      <selection activeCell="A10" sqref="A10"/>
    </sheetView>
  </sheetViews>
  <sheetFormatPr defaultColWidth="11.42578125" defaultRowHeight="15" x14ac:dyDescent="0.25"/>
  <cols>
    <col min="1" max="1" width="83.28515625" bestFit="1" customWidth="1"/>
    <col min="2" max="2" width="19.140625" bestFit="1" customWidth="1"/>
    <col min="3" max="3" width="20.42578125" bestFit="1" customWidth="1"/>
    <col min="4" max="9" width="15.28515625" bestFit="1" customWidth="1"/>
    <col min="10" max="10" width="16.42578125" bestFit="1" customWidth="1"/>
    <col min="11" max="11" width="15.28515625" bestFit="1" customWidth="1"/>
    <col min="12" max="12" width="15.140625" bestFit="1" customWidth="1"/>
    <col min="13" max="14" width="15.28515625" bestFit="1" customWidth="1"/>
    <col min="15" max="15" width="15.85546875" bestFit="1" customWidth="1"/>
    <col min="16" max="16" width="17.5703125" customWidth="1"/>
    <col min="18" max="18" width="12.7109375" bestFit="1" customWidth="1"/>
  </cols>
  <sheetData>
    <row r="1" spans="1:16" ht="28.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x14ac:dyDescent="0.25">
      <c r="A4" s="54" t="s">
        <v>102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5.7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7" spans="1:16" s="2" customFormat="1" ht="25.5" x14ac:dyDescent="0.25">
      <c r="A7" s="3" t="s">
        <v>4</v>
      </c>
      <c r="B7" s="4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6" t="s">
        <v>12</v>
      </c>
      <c r="J7" s="7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7" t="s">
        <v>18</v>
      </c>
      <c r="P7" s="6" t="s">
        <v>19</v>
      </c>
    </row>
    <row r="8" spans="1:16" x14ac:dyDescent="0.25">
      <c r="A8" s="8" t="s">
        <v>20</v>
      </c>
      <c r="B8" s="25"/>
      <c r="C8" s="25"/>
      <c r="D8" s="30"/>
      <c r="E8" s="30"/>
      <c r="F8" s="30"/>
      <c r="G8" s="30"/>
      <c r="H8" s="9"/>
      <c r="I8" s="9"/>
      <c r="J8" s="30"/>
      <c r="K8" s="30"/>
      <c r="L8" s="30"/>
      <c r="M8" s="30"/>
      <c r="N8" s="30"/>
      <c r="O8" s="9"/>
      <c r="P8" s="9"/>
    </row>
    <row r="9" spans="1:16" x14ac:dyDescent="0.25">
      <c r="A9" s="10" t="s">
        <v>21</v>
      </c>
      <c r="B9" s="28">
        <f>SUM(B10:B14)</f>
        <v>404693602</v>
      </c>
      <c r="C9" s="17">
        <f>SUM(C10:C14)</f>
        <v>404693602</v>
      </c>
      <c r="D9" s="17">
        <f t="shared" ref="D9:G9" si="0">SUM(D10:D14)</f>
        <v>24933842.359999999</v>
      </c>
      <c r="E9" s="17">
        <f t="shared" si="0"/>
        <v>24683624.629999999</v>
      </c>
      <c r="F9" s="17">
        <f t="shared" si="0"/>
        <v>24894279.41</v>
      </c>
      <c r="G9" s="17">
        <f t="shared" si="0"/>
        <v>40937893.140000001</v>
      </c>
      <c r="H9" s="37">
        <v>28435231.460000001</v>
      </c>
      <c r="I9" s="17">
        <f t="shared" ref="I9:O9" si="1">SUM(I10:I14)</f>
        <v>23704662.370000001</v>
      </c>
      <c r="J9" s="17">
        <f t="shared" si="1"/>
        <v>24280695.66</v>
      </c>
      <c r="K9" s="17">
        <f t="shared" si="1"/>
        <v>22731877.479999997</v>
      </c>
      <c r="L9" s="17">
        <f t="shared" si="1"/>
        <v>20426929.029999997</v>
      </c>
      <c r="M9" s="17">
        <f>SUM(M10:M14)</f>
        <v>36382459.780000001</v>
      </c>
      <c r="N9" s="17">
        <f>SUM(N10:N14)</f>
        <v>39953607.420000002</v>
      </c>
      <c r="O9" s="17">
        <f t="shared" si="1"/>
        <v>0</v>
      </c>
      <c r="P9" s="17">
        <f t="shared" ref="P9:P72" si="2">SUM(D9:O9)</f>
        <v>311365102.74000001</v>
      </c>
    </row>
    <row r="10" spans="1:16" x14ac:dyDescent="0.25">
      <c r="A10" s="11" t="s">
        <v>22</v>
      </c>
      <c r="B10" s="29">
        <v>296897333</v>
      </c>
      <c r="C10" s="26">
        <v>300097333</v>
      </c>
      <c r="D10" s="32">
        <v>20404433.43</v>
      </c>
      <c r="E10" s="33">
        <v>20179750</v>
      </c>
      <c r="F10" s="34">
        <v>20361750</v>
      </c>
      <c r="G10" s="35">
        <v>20029750</v>
      </c>
      <c r="H10" s="38">
        <v>20444843.68</v>
      </c>
      <c r="I10" s="42">
        <v>19382750</v>
      </c>
      <c r="J10" s="42">
        <v>20017071.330000002</v>
      </c>
      <c r="K10" s="43">
        <v>18571622.099999998</v>
      </c>
      <c r="L10" s="34">
        <v>16852297.059999999</v>
      </c>
      <c r="M10" s="43">
        <v>13871816.67</v>
      </c>
      <c r="N10" s="43">
        <v>36409292.759999998</v>
      </c>
      <c r="O10" s="29">
        <v>0</v>
      </c>
      <c r="P10" s="18">
        <f t="shared" si="2"/>
        <v>226525377.03</v>
      </c>
    </row>
    <row r="11" spans="1:16" x14ac:dyDescent="0.25">
      <c r="A11" s="11" t="s">
        <v>23</v>
      </c>
      <c r="B11" s="29">
        <v>63195666</v>
      </c>
      <c r="C11" s="26">
        <v>59995666</v>
      </c>
      <c r="D11" s="31">
        <v>1441000</v>
      </c>
      <c r="E11" s="26">
        <v>1441000</v>
      </c>
      <c r="F11" s="35">
        <v>1441000</v>
      </c>
      <c r="G11" s="35">
        <v>17861927.780000001</v>
      </c>
      <c r="H11" s="38">
        <v>5020586.1100000003</v>
      </c>
      <c r="I11" s="42">
        <v>1370000</v>
      </c>
      <c r="J11" s="42">
        <v>1370000</v>
      </c>
      <c r="K11" s="43">
        <v>1430000</v>
      </c>
      <c r="L11" s="34">
        <v>1239000</v>
      </c>
      <c r="M11" s="43">
        <v>20396933.300000001</v>
      </c>
      <c r="N11" s="43">
        <v>1426000</v>
      </c>
      <c r="O11" s="29">
        <v>0</v>
      </c>
      <c r="P11" s="18">
        <f t="shared" si="2"/>
        <v>54437447.189999998</v>
      </c>
    </row>
    <row r="12" spans="1:16" x14ac:dyDescent="0.25">
      <c r="A12" s="11" t="s">
        <v>24</v>
      </c>
      <c r="B12" s="29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39" t="s">
        <v>25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9">
        <v>0</v>
      </c>
      <c r="P12" s="18">
        <f t="shared" si="2"/>
        <v>0</v>
      </c>
    </row>
    <row r="13" spans="1:16" x14ac:dyDescent="0.25">
      <c r="A13" s="11" t="s">
        <v>26</v>
      </c>
      <c r="B13" s="29">
        <v>4642328</v>
      </c>
      <c r="C13" s="26">
        <v>4642328</v>
      </c>
      <c r="D13" s="26">
        <v>0</v>
      </c>
      <c r="E13" s="26">
        <v>0</v>
      </c>
      <c r="F13" s="26">
        <v>0</v>
      </c>
      <c r="G13" s="26">
        <v>0</v>
      </c>
      <c r="H13" s="39" t="s">
        <v>25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9">
        <v>0</v>
      </c>
      <c r="P13" s="18">
        <f t="shared" si="2"/>
        <v>0</v>
      </c>
    </row>
    <row r="14" spans="1:16" x14ac:dyDescent="0.25">
      <c r="A14" s="11" t="s">
        <v>27</v>
      </c>
      <c r="B14" s="29">
        <v>39958275</v>
      </c>
      <c r="C14" s="29">
        <v>39958275</v>
      </c>
      <c r="D14" s="32">
        <v>3088408.93</v>
      </c>
      <c r="E14" s="26">
        <v>3062874.6300000004</v>
      </c>
      <c r="F14" s="34">
        <v>3091529.41</v>
      </c>
      <c r="G14" s="35">
        <v>3046215.36</v>
      </c>
      <c r="H14" s="38">
        <v>2969801.67</v>
      </c>
      <c r="I14" s="42">
        <v>2951912.37</v>
      </c>
      <c r="J14" s="42">
        <v>2893624.3299999996</v>
      </c>
      <c r="K14" s="43">
        <v>2730255.3800000004</v>
      </c>
      <c r="L14" s="34">
        <v>2335631.9700000002</v>
      </c>
      <c r="M14" s="43">
        <v>2113709.81</v>
      </c>
      <c r="N14" s="43">
        <v>2118314.66</v>
      </c>
      <c r="O14" s="29">
        <v>0</v>
      </c>
      <c r="P14" s="18">
        <f t="shared" si="2"/>
        <v>30402278.519999996</v>
      </c>
    </row>
    <row r="15" spans="1:16" x14ac:dyDescent="0.25">
      <c r="A15" s="10" t="s">
        <v>28</v>
      </c>
      <c r="B15" s="28">
        <f>SUM(B16:B24)</f>
        <v>128649001</v>
      </c>
      <c r="C15" s="17">
        <f>SUM(C16:C24)</f>
        <v>126345001</v>
      </c>
      <c r="D15" s="17">
        <f t="shared" ref="D15:G15" si="3">SUM(D16:D24)</f>
        <v>4586979.78</v>
      </c>
      <c r="E15" s="17">
        <f t="shared" si="3"/>
        <v>6805966.7699999996</v>
      </c>
      <c r="F15" s="17">
        <f t="shared" si="3"/>
        <v>6258426.8100000005</v>
      </c>
      <c r="G15" s="17">
        <f t="shared" si="3"/>
        <v>7654456.2800000003</v>
      </c>
      <c r="H15" s="37">
        <v>9719822.1600000001</v>
      </c>
      <c r="I15" s="17">
        <f t="shared" ref="I15:O15" si="4">SUM(I16:I24)</f>
        <v>10426526.6</v>
      </c>
      <c r="J15" s="17">
        <f t="shared" si="4"/>
        <v>7506541.790000001</v>
      </c>
      <c r="K15" s="17">
        <f>SUM(K16:K24)</f>
        <v>9706789.2100000009</v>
      </c>
      <c r="L15" s="17">
        <f>SUM(L16:L24)</f>
        <v>4578813.67</v>
      </c>
      <c r="M15" s="17">
        <f>SUM(M16:M24)</f>
        <v>9147386.2220200002</v>
      </c>
      <c r="N15" s="17">
        <f>SUM(N16:N24)</f>
        <v>11833110.909139998</v>
      </c>
      <c r="O15" s="17">
        <f t="shared" si="4"/>
        <v>0</v>
      </c>
      <c r="P15" s="17">
        <f t="shared" si="2"/>
        <v>88224820.201159984</v>
      </c>
    </row>
    <row r="16" spans="1:16" x14ac:dyDescent="0.25">
      <c r="A16" s="11" t="s">
        <v>29</v>
      </c>
      <c r="B16" s="29">
        <v>42785000</v>
      </c>
      <c r="C16" s="29">
        <v>45085000</v>
      </c>
      <c r="D16" s="31">
        <v>3903153.02</v>
      </c>
      <c r="E16" s="33">
        <v>4161942.4499999997</v>
      </c>
      <c r="F16" s="36">
        <v>4328779.92</v>
      </c>
      <c r="G16" s="35">
        <v>4048256.39</v>
      </c>
      <c r="H16" s="38">
        <v>2247090.7000000002</v>
      </c>
      <c r="I16" s="35">
        <v>5283529.88</v>
      </c>
      <c r="J16" s="35">
        <v>3817120.86</v>
      </c>
      <c r="K16" s="44">
        <v>4107388.76</v>
      </c>
      <c r="L16" s="34">
        <v>2386487.62</v>
      </c>
      <c r="M16" s="44">
        <v>3710172.9120200002</v>
      </c>
      <c r="N16" s="44">
        <v>4032945.6291399999</v>
      </c>
      <c r="O16" s="29">
        <v>0</v>
      </c>
      <c r="P16" s="18">
        <f t="shared" si="2"/>
        <v>42026868.141159989</v>
      </c>
    </row>
    <row r="17" spans="1:16" x14ac:dyDescent="0.25">
      <c r="A17" s="11" t="s">
        <v>30</v>
      </c>
      <c r="B17" s="29">
        <v>5000000</v>
      </c>
      <c r="C17" s="29">
        <v>4500000</v>
      </c>
      <c r="D17" s="26">
        <v>0</v>
      </c>
      <c r="E17" s="26">
        <v>0</v>
      </c>
      <c r="F17" s="34">
        <v>50000.01</v>
      </c>
      <c r="G17" s="26">
        <v>0</v>
      </c>
      <c r="H17" s="40">
        <v>33333.339999999997</v>
      </c>
      <c r="I17" s="34">
        <v>16666.669999999998</v>
      </c>
      <c r="J17" s="26">
        <v>0</v>
      </c>
      <c r="K17" s="26">
        <v>0</v>
      </c>
      <c r="L17" s="34">
        <v>50000.01</v>
      </c>
      <c r="M17" s="44">
        <v>16666.669999999998</v>
      </c>
      <c r="N17" s="44">
        <v>252666.66999999998</v>
      </c>
      <c r="O17" s="29">
        <v>0</v>
      </c>
      <c r="P17" s="18">
        <f t="shared" si="2"/>
        <v>419333.37</v>
      </c>
    </row>
    <row r="18" spans="1:16" x14ac:dyDescent="0.25">
      <c r="A18" s="11" t="s">
        <v>31</v>
      </c>
      <c r="B18" s="29">
        <v>6933667</v>
      </c>
      <c r="C18" s="29">
        <v>6933667</v>
      </c>
      <c r="D18" s="26">
        <v>0</v>
      </c>
      <c r="E18" s="26">
        <v>0</v>
      </c>
      <c r="F18" s="35">
        <v>673422</v>
      </c>
      <c r="G18" s="35">
        <v>348181.3</v>
      </c>
      <c r="H18" s="38">
        <v>493691.15</v>
      </c>
      <c r="I18" s="26">
        <v>0</v>
      </c>
      <c r="J18" s="35">
        <v>579616.30000000005</v>
      </c>
      <c r="K18" s="44">
        <v>155519</v>
      </c>
      <c r="L18" s="26">
        <v>0</v>
      </c>
      <c r="M18" s="44">
        <v>279034.25</v>
      </c>
      <c r="N18" s="44">
        <v>206626.25</v>
      </c>
      <c r="O18" s="29">
        <v>0</v>
      </c>
      <c r="P18" s="18">
        <f t="shared" si="2"/>
        <v>2736090.25</v>
      </c>
    </row>
    <row r="19" spans="1:16" x14ac:dyDescent="0.25">
      <c r="A19" s="11" t="s">
        <v>32</v>
      </c>
      <c r="B19" s="29">
        <v>1650000</v>
      </c>
      <c r="C19" s="29">
        <v>1417200</v>
      </c>
      <c r="D19" s="27">
        <v>0</v>
      </c>
      <c r="E19" s="18">
        <v>84148</v>
      </c>
      <c r="F19" s="35">
        <v>48585</v>
      </c>
      <c r="G19" s="35">
        <v>208543</v>
      </c>
      <c r="H19" s="38">
        <v>67585</v>
      </c>
      <c r="I19" s="35">
        <v>227489</v>
      </c>
      <c r="J19" s="35">
        <v>141284</v>
      </c>
      <c r="K19" s="45">
        <v>55740</v>
      </c>
      <c r="L19" s="35">
        <v>137357</v>
      </c>
      <c r="M19" s="45">
        <v>57031</v>
      </c>
      <c r="N19" s="45">
        <v>29999</v>
      </c>
      <c r="O19" s="29">
        <v>0</v>
      </c>
      <c r="P19" s="18">
        <f t="shared" si="2"/>
        <v>1057761</v>
      </c>
    </row>
    <row r="20" spans="1:16" x14ac:dyDescent="0.25">
      <c r="A20" s="11" t="s">
        <v>33</v>
      </c>
      <c r="B20" s="29">
        <v>37700000</v>
      </c>
      <c r="C20" s="29">
        <v>29562100</v>
      </c>
      <c r="D20" s="31">
        <v>218211.26</v>
      </c>
      <c r="E20" s="33">
        <v>218211.26</v>
      </c>
      <c r="F20" s="36">
        <v>315281.65999999997</v>
      </c>
      <c r="G20" s="35">
        <v>739377.99</v>
      </c>
      <c r="H20" s="38">
        <v>2591023.06</v>
      </c>
      <c r="I20" s="35">
        <v>3351085.8300000005</v>
      </c>
      <c r="J20" s="35">
        <v>1229595.24</v>
      </c>
      <c r="K20" s="45">
        <v>2931954.0700000003</v>
      </c>
      <c r="L20" s="34">
        <v>472929.03</v>
      </c>
      <c r="M20" s="46">
        <v>1543261.3900000001</v>
      </c>
      <c r="N20" s="44">
        <v>2203432.56</v>
      </c>
      <c r="O20" s="29">
        <v>0</v>
      </c>
      <c r="P20" s="18">
        <f t="shared" si="2"/>
        <v>15814363.350000001</v>
      </c>
    </row>
    <row r="21" spans="1:16" x14ac:dyDescent="0.25">
      <c r="A21" s="11" t="s">
        <v>34</v>
      </c>
      <c r="B21" s="29">
        <v>8100000</v>
      </c>
      <c r="C21" s="29">
        <v>8100000</v>
      </c>
      <c r="D21" s="31">
        <v>267615.5</v>
      </c>
      <c r="E21" s="26">
        <v>267615.5</v>
      </c>
      <c r="F21" s="35">
        <v>285015.5</v>
      </c>
      <c r="G21" s="35">
        <v>281371.21999999997</v>
      </c>
      <c r="H21" s="38">
        <v>3028223.09</v>
      </c>
      <c r="I21" s="35">
        <v>325437.28000000003</v>
      </c>
      <c r="J21" s="35">
        <v>334908.68</v>
      </c>
      <c r="K21" s="44">
        <v>329799.7</v>
      </c>
      <c r="L21" s="34">
        <v>256358.99</v>
      </c>
      <c r="M21" s="44">
        <v>246563.18</v>
      </c>
      <c r="N21" s="55">
        <v>1752711.77</v>
      </c>
      <c r="O21" s="29">
        <v>0</v>
      </c>
      <c r="P21" s="18">
        <f t="shared" si="2"/>
        <v>7375620.4100000001</v>
      </c>
    </row>
    <row r="22" spans="1:16" x14ac:dyDescent="0.25">
      <c r="A22" s="11" t="s">
        <v>35</v>
      </c>
      <c r="B22" s="29">
        <v>8182667</v>
      </c>
      <c r="C22" s="29">
        <v>12309767</v>
      </c>
      <c r="D22" s="27">
        <v>0</v>
      </c>
      <c r="E22" s="26">
        <v>1838049.56</v>
      </c>
      <c r="F22" s="35">
        <v>240278.23</v>
      </c>
      <c r="G22" s="35">
        <v>1352648.31</v>
      </c>
      <c r="H22" s="38">
        <v>454653.3</v>
      </c>
      <c r="I22" s="35">
        <v>4130</v>
      </c>
      <c r="J22" s="35">
        <f>1135581.11-361257</f>
        <v>774324.1100000001</v>
      </c>
      <c r="K22" s="45">
        <v>1161705</v>
      </c>
      <c r="L22" s="34">
        <v>1261521.02</v>
      </c>
      <c r="M22" s="44">
        <v>604866.02</v>
      </c>
      <c r="N22" s="45">
        <v>26566.17</v>
      </c>
      <c r="O22" s="29">
        <v>0</v>
      </c>
      <c r="P22" s="18">
        <f t="shared" si="2"/>
        <v>7718741.7199999988</v>
      </c>
    </row>
    <row r="23" spans="1:16" x14ac:dyDescent="0.25">
      <c r="A23" s="11" t="s">
        <v>36</v>
      </c>
      <c r="B23" s="29">
        <v>12097667</v>
      </c>
      <c r="C23" s="29">
        <v>13687267</v>
      </c>
      <c r="D23" s="32">
        <v>198000</v>
      </c>
      <c r="E23" s="33">
        <v>230100</v>
      </c>
      <c r="F23" s="35">
        <v>3835</v>
      </c>
      <c r="G23" s="35">
        <v>64640.02</v>
      </c>
      <c r="H23" s="38">
        <v>330892</v>
      </c>
      <c r="I23" s="35">
        <v>675583.1</v>
      </c>
      <c r="J23" s="35">
        <v>147795.32</v>
      </c>
      <c r="K23" s="45">
        <f>414840.8+52824.16+73787.91</f>
        <v>541452.87</v>
      </c>
      <c r="L23" s="33">
        <v>0</v>
      </c>
      <c r="M23" s="44">
        <v>2689790.8</v>
      </c>
      <c r="N23" s="44">
        <v>3314002.8600000003</v>
      </c>
      <c r="O23" s="29">
        <v>0</v>
      </c>
      <c r="P23" s="18">
        <f t="shared" si="2"/>
        <v>8196091.9699999997</v>
      </c>
    </row>
    <row r="24" spans="1:16" x14ac:dyDescent="0.25">
      <c r="A24" s="11" t="s">
        <v>37</v>
      </c>
      <c r="B24" s="29">
        <v>6200000</v>
      </c>
      <c r="C24" s="29">
        <v>4750000</v>
      </c>
      <c r="D24" s="27">
        <v>0</v>
      </c>
      <c r="E24" s="33">
        <v>5900</v>
      </c>
      <c r="F24" s="35">
        <v>313229.49</v>
      </c>
      <c r="G24" s="35">
        <v>611438.05000000005</v>
      </c>
      <c r="H24" s="38">
        <v>473330.52</v>
      </c>
      <c r="I24" s="35">
        <v>542604.84000000008</v>
      </c>
      <c r="J24" s="35">
        <v>481897.28</v>
      </c>
      <c r="K24" s="44">
        <v>423229.81</v>
      </c>
      <c r="L24" s="34">
        <v>14160</v>
      </c>
      <c r="M24" s="33">
        <v>0</v>
      </c>
      <c r="N24" s="44">
        <v>14160</v>
      </c>
      <c r="O24" s="29">
        <v>0</v>
      </c>
      <c r="P24" s="18">
        <f t="shared" si="2"/>
        <v>2879949.99</v>
      </c>
    </row>
    <row r="25" spans="1:16" x14ac:dyDescent="0.25">
      <c r="A25" s="10" t="s">
        <v>38</v>
      </c>
      <c r="B25" s="28">
        <f>SUM(B26:B34)</f>
        <v>21561725</v>
      </c>
      <c r="C25" s="17">
        <f>SUM(C26:C34)</f>
        <v>23865725</v>
      </c>
      <c r="D25" s="17">
        <f t="shared" ref="D25" si="5">SUM(D26:D34)</f>
        <v>0</v>
      </c>
      <c r="E25" s="17">
        <f>SUM(E26:E34)</f>
        <v>624130.75</v>
      </c>
      <c r="F25" s="17">
        <f>SUM(F26:F34)</f>
        <v>1230060.44</v>
      </c>
      <c r="G25" s="17">
        <f>SUM(G26:G34)</f>
        <v>2184176.02</v>
      </c>
      <c r="H25" s="37">
        <v>468211.19</v>
      </c>
      <c r="I25" s="17">
        <f t="shared" ref="I25:O25" si="6">SUM(I26:I34)</f>
        <v>1085375.8999999999</v>
      </c>
      <c r="J25" s="17">
        <f t="shared" si="6"/>
        <v>1075341.6099999999</v>
      </c>
      <c r="K25" s="17">
        <f t="shared" si="6"/>
        <v>1938992.03</v>
      </c>
      <c r="L25" s="17">
        <f t="shared" si="6"/>
        <v>1957590</v>
      </c>
      <c r="M25" s="17">
        <f>SUM(M26:M34)</f>
        <v>514399.3</v>
      </c>
      <c r="N25" s="17">
        <f>SUM(N26:N34)</f>
        <v>467420.21</v>
      </c>
      <c r="O25" s="17">
        <f t="shared" si="6"/>
        <v>0</v>
      </c>
      <c r="P25" s="17">
        <f t="shared" si="2"/>
        <v>11545697.450000001</v>
      </c>
    </row>
    <row r="26" spans="1:16" x14ac:dyDescent="0.25">
      <c r="A26" s="11" t="s">
        <v>39</v>
      </c>
      <c r="B26" s="29">
        <v>1600000</v>
      </c>
      <c r="C26" s="29">
        <v>1430000</v>
      </c>
      <c r="D26" s="26">
        <v>0</v>
      </c>
      <c r="E26" s="26">
        <v>123535.75</v>
      </c>
      <c r="F26" s="35">
        <v>383178.39</v>
      </c>
      <c r="G26" s="35">
        <v>6490</v>
      </c>
      <c r="H26" s="38">
        <v>145874.04999999999</v>
      </c>
      <c r="I26" s="35">
        <v>31373.4</v>
      </c>
      <c r="J26" s="35">
        <v>10560</v>
      </c>
      <c r="K26" s="44">
        <v>19195</v>
      </c>
      <c r="L26" s="34">
        <v>7590</v>
      </c>
      <c r="M26" s="44">
        <v>328921</v>
      </c>
      <c r="N26" s="45">
        <v>9405</v>
      </c>
      <c r="O26" s="29">
        <v>0</v>
      </c>
      <c r="P26" s="18">
        <f t="shared" si="2"/>
        <v>1066122.5899999999</v>
      </c>
    </row>
    <row r="27" spans="1:16" x14ac:dyDescent="0.25">
      <c r="A27" s="11" t="s">
        <v>40</v>
      </c>
      <c r="B27" s="29">
        <v>1200000</v>
      </c>
      <c r="C27" s="29">
        <v>1230000</v>
      </c>
      <c r="D27" s="26">
        <v>0</v>
      </c>
      <c r="E27" s="26">
        <v>0</v>
      </c>
      <c r="F27" s="26">
        <v>0</v>
      </c>
      <c r="G27" s="26">
        <v>0</v>
      </c>
      <c r="H27" s="39" t="s">
        <v>25</v>
      </c>
      <c r="I27" s="35">
        <v>10620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9">
        <v>0</v>
      </c>
      <c r="P27" s="18">
        <f t="shared" si="2"/>
        <v>10620</v>
      </c>
    </row>
    <row r="28" spans="1:16" ht="15.75" customHeight="1" x14ac:dyDescent="0.25">
      <c r="A28" s="11" t="s">
        <v>41</v>
      </c>
      <c r="B28" s="29">
        <v>1600000</v>
      </c>
      <c r="C28" s="29">
        <v>2125000</v>
      </c>
      <c r="D28" s="26">
        <v>0</v>
      </c>
      <c r="E28" s="26">
        <v>0</v>
      </c>
      <c r="F28" s="35">
        <v>151040</v>
      </c>
      <c r="G28" s="26">
        <v>0</v>
      </c>
      <c r="H28" s="39" t="s">
        <v>25</v>
      </c>
      <c r="I28" s="35">
        <v>176292</v>
      </c>
      <c r="J28" s="26">
        <v>0</v>
      </c>
      <c r="K28" s="26">
        <v>0</v>
      </c>
      <c r="L28" s="26">
        <v>0</v>
      </c>
      <c r="M28" s="26">
        <v>0</v>
      </c>
      <c r="N28" s="44">
        <v>10856</v>
      </c>
      <c r="O28" s="29">
        <v>0</v>
      </c>
      <c r="P28" s="18">
        <f t="shared" si="2"/>
        <v>338188</v>
      </c>
    </row>
    <row r="29" spans="1:16" x14ac:dyDescent="0.25">
      <c r="A29" s="11" t="s">
        <v>42</v>
      </c>
      <c r="B29" s="29">
        <v>50000</v>
      </c>
      <c r="C29" s="29">
        <v>50000</v>
      </c>
      <c r="D29" s="26">
        <v>0</v>
      </c>
      <c r="E29" s="26">
        <v>0</v>
      </c>
      <c r="F29" s="35">
        <v>20282.68</v>
      </c>
      <c r="G29" s="26">
        <v>0</v>
      </c>
      <c r="H29" s="39" t="s">
        <v>25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9">
        <v>0</v>
      </c>
      <c r="P29" s="18">
        <f t="shared" si="2"/>
        <v>20282.68</v>
      </c>
    </row>
    <row r="30" spans="1:16" x14ac:dyDescent="0.25">
      <c r="A30" s="11" t="s">
        <v>43</v>
      </c>
      <c r="B30" s="29">
        <v>700000</v>
      </c>
      <c r="C30" s="29">
        <v>700000</v>
      </c>
      <c r="D30" s="26">
        <v>0</v>
      </c>
      <c r="E30" s="26">
        <v>0</v>
      </c>
      <c r="F30" s="26">
        <v>0</v>
      </c>
      <c r="G30" s="26">
        <v>0</v>
      </c>
      <c r="H30" s="38">
        <v>246400.01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</v>
      </c>
      <c r="P30" s="18">
        <f t="shared" si="2"/>
        <v>246400.01</v>
      </c>
    </row>
    <row r="31" spans="1:16" x14ac:dyDescent="0.25">
      <c r="A31" s="11" t="s">
        <v>44</v>
      </c>
      <c r="B31" s="29">
        <v>80000</v>
      </c>
      <c r="C31" s="29">
        <v>80000</v>
      </c>
      <c r="D31" s="26">
        <v>0</v>
      </c>
      <c r="E31" s="26">
        <v>0</v>
      </c>
      <c r="F31" s="26">
        <v>0</v>
      </c>
      <c r="G31" s="26">
        <v>0</v>
      </c>
      <c r="H31" s="39" t="s">
        <v>25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9">
        <v>0</v>
      </c>
      <c r="P31" s="18">
        <f t="shared" si="2"/>
        <v>0</v>
      </c>
    </row>
    <row r="32" spans="1:16" x14ac:dyDescent="0.25">
      <c r="A32" s="11" t="s">
        <v>45</v>
      </c>
      <c r="B32" s="29">
        <v>10720000</v>
      </c>
      <c r="C32" s="29">
        <v>10543000</v>
      </c>
      <c r="D32" s="26">
        <v>0</v>
      </c>
      <c r="E32" s="33">
        <v>436108</v>
      </c>
      <c r="F32" s="35">
        <v>400000</v>
      </c>
      <c r="G32" s="35">
        <v>400000</v>
      </c>
      <c r="H32" s="41" t="s">
        <v>25</v>
      </c>
      <c r="I32" s="35">
        <v>650000</v>
      </c>
      <c r="J32" s="35">
        <v>650000</v>
      </c>
      <c r="K32" s="44">
        <f>650000+1000000+269797.03</f>
        <v>1919797.03</v>
      </c>
      <c r="L32" s="34">
        <v>1950000</v>
      </c>
      <c r="M32" s="33">
        <v>0</v>
      </c>
      <c r="N32" s="33">
        <v>0</v>
      </c>
      <c r="O32" s="29">
        <v>0</v>
      </c>
      <c r="P32" s="18">
        <f t="shared" si="2"/>
        <v>6405905.0300000003</v>
      </c>
    </row>
    <row r="33" spans="1:16" x14ac:dyDescent="0.25">
      <c r="A33" s="11" t="s">
        <v>46</v>
      </c>
      <c r="B33" s="29">
        <v>0</v>
      </c>
      <c r="C33" s="29">
        <v>0</v>
      </c>
      <c r="D33" s="26">
        <v>0</v>
      </c>
      <c r="E33" s="26">
        <v>0</v>
      </c>
      <c r="F33" s="26">
        <v>0</v>
      </c>
      <c r="G33" s="26">
        <v>0</v>
      </c>
      <c r="H33" s="39" t="s">
        <v>25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9">
        <v>0</v>
      </c>
      <c r="P33" s="18">
        <f t="shared" si="2"/>
        <v>0</v>
      </c>
    </row>
    <row r="34" spans="1:16" x14ac:dyDescent="0.25">
      <c r="A34" s="11" t="s">
        <v>47</v>
      </c>
      <c r="B34" s="29">
        <v>5611725</v>
      </c>
      <c r="C34" s="29">
        <v>7707725</v>
      </c>
      <c r="D34" s="26">
        <v>0</v>
      </c>
      <c r="E34" s="33">
        <v>64487</v>
      </c>
      <c r="F34" s="35">
        <v>275559.37</v>
      </c>
      <c r="G34" s="35">
        <v>1777686.02</v>
      </c>
      <c r="H34" s="38">
        <v>75937.13</v>
      </c>
      <c r="I34" s="35">
        <v>217090.5</v>
      </c>
      <c r="J34" s="35">
        <v>414781.61</v>
      </c>
      <c r="K34" s="33">
        <v>0</v>
      </c>
      <c r="L34" s="33">
        <v>0</v>
      </c>
      <c r="M34" s="44">
        <v>185478.3</v>
      </c>
      <c r="N34" s="47">
        <v>447159.21</v>
      </c>
      <c r="O34" s="29">
        <v>0</v>
      </c>
      <c r="P34" s="18">
        <f t="shared" si="2"/>
        <v>3458179.1399999997</v>
      </c>
    </row>
    <row r="35" spans="1:16" x14ac:dyDescent="0.25">
      <c r="A35" s="10" t="s">
        <v>48</v>
      </c>
      <c r="B35" s="28">
        <f>SUM(B36:B43)</f>
        <v>2300000</v>
      </c>
      <c r="C35" s="17">
        <f>SUM(C36:C43)</f>
        <v>2300000</v>
      </c>
      <c r="D35" s="17">
        <f>SUM(D36:D43)</f>
        <v>0</v>
      </c>
      <c r="E35" s="17">
        <f>SUM(E36:E43)</f>
        <v>53349</v>
      </c>
      <c r="F35" s="17">
        <f>SUM(F36:F43)</f>
        <v>98750</v>
      </c>
      <c r="G35" s="17">
        <f t="shared" ref="G35" si="7">SUM(G36:G43)</f>
        <v>0</v>
      </c>
      <c r="H35" s="37">
        <v>96050</v>
      </c>
      <c r="I35" s="17">
        <f>SUM(I36:I43)</f>
        <v>0</v>
      </c>
      <c r="J35" s="17">
        <f>SUM(J36:J43)</f>
        <v>0</v>
      </c>
      <c r="K35" s="17">
        <f t="shared" ref="K35" si="8">SUM(K36:K43)</f>
        <v>0</v>
      </c>
      <c r="L35" s="17">
        <f t="shared" ref="L35" si="9">SUM(L36:L43)</f>
        <v>0</v>
      </c>
      <c r="M35" s="17">
        <f t="shared" ref="M35" si="10">SUM(M36:M43)</f>
        <v>45400</v>
      </c>
      <c r="N35" s="17">
        <f>SUM(N36:N43)</f>
        <v>0</v>
      </c>
      <c r="O35" s="17">
        <f>SUM(O36:O43)</f>
        <v>0</v>
      </c>
      <c r="P35" s="17">
        <f t="shared" si="2"/>
        <v>293549</v>
      </c>
    </row>
    <row r="36" spans="1:16" x14ac:dyDescent="0.25">
      <c r="A36" s="11" t="s">
        <v>49</v>
      </c>
      <c r="B36" s="29">
        <v>2300000</v>
      </c>
      <c r="C36" s="29">
        <v>2300000</v>
      </c>
      <c r="D36" s="26">
        <v>0</v>
      </c>
      <c r="E36" s="33">
        <v>53349</v>
      </c>
      <c r="F36" s="34">
        <v>98750</v>
      </c>
      <c r="G36" s="29">
        <v>0</v>
      </c>
      <c r="H36" s="40">
        <v>96050</v>
      </c>
      <c r="I36" s="29">
        <v>0</v>
      </c>
      <c r="J36" s="29">
        <v>0</v>
      </c>
      <c r="K36" s="20">
        <v>0</v>
      </c>
      <c r="L36" s="29">
        <v>0</v>
      </c>
      <c r="M36" s="47">
        <v>45400</v>
      </c>
      <c r="N36" s="29">
        <v>0</v>
      </c>
      <c r="O36" s="29">
        <v>0</v>
      </c>
      <c r="P36" s="18">
        <f t="shared" si="2"/>
        <v>293549</v>
      </c>
    </row>
    <row r="37" spans="1:16" x14ac:dyDescent="0.25">
      <c r="A37" s="11" t="s">
        <v>50</v>
      </c>
      <c r="B37" s="29">
        <v>0</v>
      </c>
      <c r="C37" s="29">
        <v>0</v>
      </c>
      <c r="D37" s="20">
        <v>0</v>
      </c>
      <c r="E37" s="20">
        <v>0</v>
      </c>
      <c r="F37" s="19">
        <v>0</v>
      </c>
      <c r="G37" s="20">
        <v>0</v>
      </c>
      <c r="H37" s="39" t="s">
        <v>25</v>
      </c>
      <c r="I37" s="16">
        <v>0</v>
      </c>
      <c r="J37" s="20">
        <v>0</v>
      </c>
      <c r="K37" s="20">
        <v>0</v>
      </c>
      <c r="L37" s="20">
        <v>0</v>
      </c>
      <c r="M37" s="20">
        <v>0</v>
      </c>
      <c r="N37" s="16">
        <v>0</v>
      </c>
      <c r="O37" s="20">
        <v>0</v>
      </c>
      <c r="P37" s="18">
        <f t="shared" si="2"/>
        <v>0</v>
      </c>
    </row>
    <row r="38" spans="1:16" x14ac:dyDescent="0.25">
      <c r="A38" s="11" t="s">
        <v>51</v>
      </c>
      <c r="B38" s="29">
        <v>0</v>
      </c>
      <c r="C38" s="26">
        <v>0</v>
      </c>
      <c r="D38" s="20">
        <v>0</v>
      </c>
      <c r="E38" s="20">
        <v>0</v>
      </c>
      <c r="F38" s="19">
        <v>0</v>
      </c>
      <c r="G38" s="20">
        <v>0</v>
      </c>
      <c r="H38" s="39" t="s">
        <v>25</v>
      </c>
      <c r="I38" s="16">
        <v>0</v>
      </c>
      <c r="J38" s="20">
        <v>0</v>
      </c>
      <c r="K38" s="20">
        <v>0</v>
      </c>
      <c r="L38" s="20">
        <v>0</v>
      </c>
      <c r="M38" s="20">
        <v>0</v>
      </c>
      <c r="N38" s="16">
        <v>0</v>
      </c>
      <c r="O38" s="20">
        <v>0</v>
      </c>
      <c r="P38" s="18">
        <f t="shared" si="2"/>
        <v>0</v>
      </c>
    </row>
    <row r="39" spans="1:16" x14ac:dyDescent="0.25">
      <c r="A39" s="11" t="s">
        <v>52</v>
      </c>
      <c r="B39" s="29">
        <v>0</v>
      </c>
      <c r="C39" s="26">
        <v>0</v>
      </c>
      <c r="D39" s="20">
        <v>0</v>
      </c>
      <c r="E39" s="20">
        <v>0</v>
      </c>
      <c r="F39" s="19">
        <v>0</v>
      </c>
      <c r="G39" s="20">
        <v>0</v>
      </c>
      <c r="H39" s="39" t="s">
        <v>25</v>
      </c>
      <c r="I39" s="16">
        <v>0</v>
      </c>
      <c r="J39" s="20">
        <v>0</v>
      </c>
      <c r="K39" s="20">
        <v>0</v>
      </c>
      <c r="L39" s="20">
        <v>0</v>
      </c>
      <c r="M39" s="20">
        <v>0</v>
      </c>
      <c r="N39" s="16">
        <v>0</v>
      </c>
      <c r="O39" s="20">
        <v>0</v>
      </c>
      <c r="P39" s="18">
        <f t="shared" si="2"/>
        <v>0</v>
      </c>
    </row>
    <row r="40" spans="1:16" x14ac:dyDescent="0.25">
      <c r="A40" s="11" t="s">
        <v>53</v>
      </c>
      <c r="B40" s="29">
        <v>0</v>
      </c>
      <c r="C40" s="26">
        <v>0</v>
      </c>
      <c r="D40" s="20">
        <v>0</v>
      </c>
      <c r="E40" s="20">
        <v>0</v>
      </c>
      <c r="F40" s="19">
        <v>0</v>
      </c>
      <c r="G40" s="20">
        <v>0</v>
      </c>
      <c r="H40" s="39" t="s">
        <v>25</v>
      </c>
      <c r="I40" s="16">
        <v>0</v>
      </c>
      <c r="J40" s="20">
        <v>0</v>
      </c>
      <c r="K40" s="20">
        <v>0</v>
      </c>
      <c r="L40" s="20">
        <v>0</v>
      </c>
      <c r="M40" s="20">
        <v>0</v>
      </c>
      <c r="N40" s="16">
        <v>0</v>
      </c>
      <c r="O40" s="20">
        <v>0</v>
      </c>
      <c r="P40" s="18">
        <f t="shared" si="2"/>
        <v>0</v>
      </c>
    </row>
    <row r="41" spans="1:16" x14ac:dyDescent="0.25">
      <c r="A41" s="11" t="s">
        <v>54</v>
      </c>
      <c r="B41" s="29">
        <v>0</v>
      </c>
      <c r="C41" s="26">
        <v>0</v>
      </c>
      <c r="D41" s="20">
        <v>0</v>
      </c>
      <c r="E41" s="20">
        <v>0</v>
      </c>
      <c r="F41" s="19">
        <v>0</v>
      </c>
      <c r="G41" s="20">
        <v>0</v>
      </c>
      <c r="H41" s="39" t="s">
        <v>25</v>
      </c>
      <c r="I41" s="16">
        <v>0</v>
      </c>
      <c r="J41" s="20">
        <v>0</v>
      </c>
      <c r="K41" s="20">
        <v>0</v>
      </c>
      <c r="L41" s="20">
        <v>0</v>
      </c>
      <c r="M41" s="20">
        <v>0</v>
      </c>
      <c r="N41" s="16">
        <v>0</v>
      </c>
      <c r="O41" s="20">
        <v>0</v>
      </c>
      <c r="P41" s="18">
        <f t="shared" si="2"/>
        <v>0</v>
      </c>
    </row>
    <row r="42" spans="1:16" x14ac:dyDescent="0.25">
      <c r="A42" s="11" t="s">
        <v>55</v>
      </c>
      <c r="B42" s="29">
        <v>0</v>
      </c>
      <c r="C42" s="26">
        <v>0</v>
      </c>
      <c r="D42" s="20">
        <v>0</v>
      </c>
      <c r="E42" s="20">
        <v>0</v>
      </c>
      <c r="F42" s="19">
        <v>0</v>
      </c>
      <c r="G42" s="20">
        <v>0</v>
      </c>
      <c r="H42" s="39" t="s">
        <v>25</v>
      </c>
      <c r="I42" s="16">
        <v>0</v>
      </c>
      <c r="J42" s="20">
        <v>0</v>
      </c>
      <c r="K42" s="20">
        <v>0</v>
      </c>
      <c r="L42" s="20">
        <v>0</v>
      </c>
      <c r="M42" s="20">
        <v>0</v>
      </c>
      <c r="N42" s="16">
        <v>0</v>
      </c>
      <c r="O42" s="20">
        <v>0</v>
      </c>
      <c r="P42" s="18">
        <f t="shared" si="2"/>
        <v>0</v>
      </c>
    </row>
    <row r="43" spans="1:16" x14ac:dyDescent="0.25">
      <c r="A43" s="11" t="s">
        <v>56</v>
      </c>
      <c r="B43" s="29">
        <v>0</v>
      </c>
      <c r="C43" s="26">
        <v>0</v>
      </c>
      <c r="D43" s="20">
        <v>0</v>
      </c>
      <c r="E43" s="20">
        <v>0</v>
      </c>
      <c r="F43" s="19">
        <v>0</v>
      </c>
      <c r="G43" s="20">
        <v>0</v>
      </c>
      <c r="H43" s="39" t="s">
        <v>25</v>
      </c>
      <c r="I43" s="16">
        <v>0</v>
      </c>
      <c r="J43" s="20">
        <v>0</v>
      </c>
      <c r="K43" s="20">
        <v>0</v>
      </c>
      <c r="L43" s="20">
        <v>0</v>
      </c>
      <c r="M43" s="20">
        <v>0</v>
      </c>
      <c r="N43" s="16">
        <v>0</v>
      </c>
      <c r="O43" s="20">
        <v>0</v>
      </c>
      <c r="P43" s="18">
        <f t="shared" si="2"/>
        <v>0</v>
      </c>
    </row>
    <row r="44" spans="1:16" x14ac:dyDescent="0.25">
      <c r="A44" s="10" t="s">
        <v>57</v>
      </c>
      <c r="B44" s="28">
        <f>SUM(B45:B50)</f>
        <v>0</v>
      </c>
      <c r="C44" s="17">
        <f>SUM(C45:C50)</f>
        <v>0</v>
      </c>
      <c r="D44" s="17">
        <f>SUM(D45:D50)</f>
        <v>0</v>
      </c>
      <c r="E44" s="17">
        <f t="shared" ref="E44" si="11">SUM(E45:E50)</f>
        <v>0</v>
      </c>
      <c r="F44" s="17">
        <f t="shared" ref="F44:G44" si="12">SUM(F45:F50)</f>
        <v>0</v>
      </c>
      <c r="G44" s="17">
        <f t="shared" si="12"/>
        <v>0</v>
      </c>
      <c r="H44" s="20">
        <v>0</v>
      </c>
      <c r="I44" s="17">
        <f t="shared" ref="I44" si="13">SUM(I45:I50)</f>
        <v>0</v>
      </c>
      <c r="J44" s="20">
        <v>0</v>
      </c>
      <c r="K44" s="20">
        <v>0</v>
      </c>
      <c r="L44" s="20">
        <v>0</v>
      </c>
      <c r="M44" s="20">
        <v>0</v>
      </c>
      <c r="N44" s="17">
        <f t="shared" ref="N44" si="14">SUM(N45:N50)</f>
        <v>0</v>
      </c>
      <c r="O44" s="20">
        <v>0</v>
      </c>
      <c r="P44" s="17">
        <f t="shared" si="2"/>
        <v>0</v>
      </c>
    </row>
    <row r="45" spans="1:16" x14ac:dyDescent="0.25">
      <c r="A45" s="11" t="s">
        <v>58</v>
      </c>
      <c r="B45" s="29">
        <v>0</v>
      </c>
      <c r="C45" s="26">
        <v>0</v>
      </c>
      <c r="D45" s="20">
        <v>0</v>
      </c>
      <c r="E45" s="20">
        <v>0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18">
        <f t="shared" si="2"/>
        <v>0</v>
      </c>
    </row>
    <row r="46" spans="1:16" x14ac:dyDescent="0.25">
      <c r="A46" s="11" t="s">
        <v>59</v>
      </c>
      <c r="B46" s="29">
        <v>0</v>
      </c>
      <c r="C46" s="26">
        <v>0</v>
      </c>
      <c r="D46" s="20">
        <v>0</v>
      </c>
      <c r="E46" s="20">
        <v>0</v>
      </c>
      <c r="F46" s="19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8">
        <f t="shared" si="2"/>
        <v>0</v>
      </c>
    </row>
    <row r="47" spans="1:16" x14ac:dyDescent="0.25">
      <c r="A47" s="11" t="s">
        <v>60</v>
      </c>
      <c r="B47" s="29">
        <v>0</v>
      </c>
      <c r="C47" s="26">
        <v>0</v>
      </c>
      <c r="D47" s="20">
        <v>0</v>
      </c>
      <c r="E47" s="20">
        <v>0</v>
      </c>
      <c r="F47" s="19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18">
        <f t="shared" si="2"/>
        <v>0</v>
      </c>
    </row>
    <row r="48" spans="1:16" x14ac:dyDescent="0.25">
      <c r="A48" s="11" t="s">
        <v>61</v>
      </c>
      <c r="B48" s="29">
        <v>0</v>
      </c>
      <c r="C48" s="26">
        <v>0</v>
      </c>
      <c r="D48" s="20">
        <v>0</v>
      </c>
      <c r="E48" s="20">
        <v>0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8">
        <f t="shared" si="2"/>
        <v>0</v>
      </c>
    </row>
    <row r="49" spans="1:16" x14ac:dyDescent="0.25">
      <c r="A49" s="11" t="s">
        <v>62</v>
      </c>
      <c r="B49" s="29">
        <v>0</v>
      </c>
      <c r="C49" s="26">
        <v>0</v>
      </c>
      <c r="D49" s="20">
        <v>0</v>
      </c>
      <c r="E49" s="20">
        <v>0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2"/>
        <v>0</v>
      </c>
    </row>
    <row r="50" spans="1:16" x14ac:dyDescent="0.25">
      <c r="A50" s="11" t="s">
        <v>63</v>
      </c>
      <c r="B50" s="29">
        <v>0</v>
      </c>
      <c r="C50" s="26">
        <v>0</v>
      </c>
      <c r="D50" s="20">
        <v>0</v>
      </c>
      <c r="E50" s="20">
        <v>0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8">
        <f t="shared" si="2"/>
        <v>0</v>
      </c>
    </row>
    <row r="51" spans="1:16" x14ac:dyDescent="0.25">
      <c r="A51" s="10" t="s">
        <v>64</v>
      </c>
      <c r="B51" s="28">
        <f>SUM(B52:B60)</f>
        <v>8800000</v>
      </c>
      <c r="C51" s="17">
        <f>SUM(C52:C60)</f>
        <v>8800000</v>
      </c>
      <c r="D51" s="17">
        <f>SUM(D52:D60)</f>
        <v>0</v>
      </c>
      <c r="E51" s="17">
        <f>SUM(E52:E60)</f>
        <v>208584.97</v>
      </c>
      <c r="F51" s="17">
        <f t="shared" ref="F51" si="15">SUM(F52:F60)</f>
        <v>30000</v>
      </c>
      <c r="G51" s="17">
        <f t="shared" ref="G51" si="16">SUM(G52:G60)</f>
        <v>0</v>
      </c>
      <c r="H51" s="37">
        <v>4380.6099999999997</v>
      </c>
      <c r="I51" s="17">
        <f>SUM(I52:I60)</f>
        <v>0</v>
      </c>
      <c r="J51" s="17">
        <f>SUM(J52:J60)</f>
        <v>55822.5</v>
      </c>
      <c r="K51" s="17">
        <f t="shared" ref="K51" si="17">SUM(K52:K60)</f>
        <v>301608</v>
      </c>
      <c r="L51" s="17">
        <f t="shared" ref="L51" si="18">SUM(L52:L60)</f>
        <v>0</v>
      </c>
      <c r="M51" s="17">
        <f>SUM(M52:M60)</f>
        <v>505670.12</v>
      </c>
      <c r="N51" s="17">
        <f>SUM(N52:N60)</f>
        <v>0</v>
      </c>
      <c r="O51" s="17">
        <f>SUM(O52:O60)</f>
        <v>0</v>
      </c>
      <c r="P51" s="17">
        <f t="shared" si="2"/>
        <v>1106066.2</v>
      </c>
    </row>
    <row r="52" spans="1:16" x14ac:dyDescent="0.25">
      <c r="A52" s="11" t="s">
        <v>65</v>
      </c>
      <c r="B52" s="29">
        <v>5200000</v>
      </c>
      <c r="C52" s="29">
        <v>1762000</v>
      </c>
      <c r="D52" s="26">
        <v>0</v>
      </c>
      <c r="E52" s="18">
        <v>51084.97</v>
      </c>
      <c r="F52" s="26">
        <v>0</v>
      </c>
      <c r="G52" s="29">
        <v>0</v>
      </c>
      <c r="H52" s="29">
        <v>0</v>
      </c>
      <c r="I52" s="29">
        <v>0</v>
      </c>
      <c r="J52" s="29">
        <v>0</v>
      </c>
      <c r="K52" s="26">
        <v>0</v>
      </c>
      <c r="L52" s="29">
        <v>0</v>
      </c>
      <c r="M52" s="26">
        <v>0</v>
      </c>
      <c r="N52" s="29">
        <v>0</v>
      </c>
      <c r="O52" s="29">
        <v>0</v>
      </c>
      <c r="P52" s="18">
        <f t="shared" si="2"/>
        <v>51084.97</v>
      </c>
    </row>
    <row r="53" spans="1:16" x14ac:dyDescent="0.25">
      <c r="A53" s="11" t="s">
        <v>66</v>
      </c>
      <c r="B53" s="29">
        <v>500000</v>
      </c>
      <c r="C53" s="29">
        <v>500000</v>
      </c>
      <c r="D53" s="26">
        <v>0</v>
      </c>
      <c r="E53" s="18">
        <v>0</v>
      </c>
      <c r="F53" s="36">
        <v>30000</v>
      </c>
      <c r="G53" s="29">
        <v>0</v>
      </c>
      <c r="H53" s="38">
        <v>4380.6099999999997</v>
      </c>
      <c r="I53" s="29">
        <v>0</v>
      </c>
      <c r="J53" s="29">
        <v>0</v>
      </c>
      <c r="K53" s="26">
        <v>0</v>
      </c>
      <c r="L53" s="29">
        <v>0</v>
      </c>
      <c r="M53" s="26">
        <v>0</v>
      </c>
      <c r="N53" s="29">
        <v>0</v>
      </c>
      <c r="O53" s="29">
        <v>0</v>
      </c>
      <c r="P53" s="18">
        <f t="shared" si="2"/>
        <v>34380.61</v>
      </c>
    </row>
    <row r="54" spans="1:16" x14ac:dyDescent="0.25">
      <c r="A54" s="11" t="s">
        <v>67</v>
      </c>
      <c r="B54" s="29">
        <v>100000</v>
      </c>
      <c r="C54" s="29">
        <v>100000</v>
      </c>
      <c r="D54" s="26">
        <v>0</v>
      </c>
      <c r="E54" s="26">
        <v>0</v>
      </c>
      <c r="F54" s="26">
        <v>0</v>
      </c>
      <c r="G54" s="29">
        <v>0</v>
      </c>
      <c r="H54" s="29">
        <v>0</v>
      </c>
      <c r="I54" s="29">
        <v>0</v>
      </c>
      <c r="J54" s="29">
        <v>0</v>
      </c>
      <c r="K54" s="26">
        <v>0</v>
      </c>
      <c r="L54" s="29">
        <v>0</v>
      </c>
      <c r="M54" s="26">
        <v>0</v>
      </c>
      <c r="N54" s="29">
        <v>0</v>
      </c>
      <c r="O54" s="29">
        <v>0</v>
      </c>
      <c r="P54" s="18">
        <f t="shared" si="2"/>
        <v>0</v>
      </c>
    </row>
    <row r="55" spans="1:16" x14ac:dyDescent="0.25">
      <c r="A55" s="11" t="s">
        <v>68</v>
      </c>
      <c r="B55" s="29">
        <v>2000000</v>
      </c>
      <c r="C55" s="29">
        <v>2000000</v>
      </c>
      <c r="D55" s="26">
        <v>0</v>
      </c>
      <c r="E55" s="26">
        <v>0</v>
      </c>
      <c r="F55" s="26">
        <v>0</v>
      </c>
      <c r="G55" s="29">
        <v>0</v>
      </c>
      <c r="H55" s="29">
        <v>0</v>
      </c>
      <c r="I55" s="29">
        <v>0</v>
      </c>
      <c r="J55" s="29">
        <v>0</v>
      </c>
      <c r="K55" s="26">
        <v>0</v>
      </c>
      <c r="L55" s="29">
        <v>0</v>
      </c>
      <c r="M55" s="26">
        <v>0</v>
      </c>
      <c r="N55" s="29">
        <v>0</v>
      </c>
      <c r="O55" s="29">
        <v>0</v>
      </c>
      <c r="P55" s="18">
        <f t="shared" si="2"/>
        <v>0</v>
      </c>
    </row>
    <row r="56" spans="1:16" x14ac:dyDescent="0.25">
      <c r="A56" s="11" t="s">
        <v>69</v>
      </c>
      <c r="B56" s="29">
        <v>800000</v>
      </c>
      <c r="C56" s="29">
        <v>1255000</v>
      </c>
      <c r="D56" s="26">
        <v>0</v>
      </c>
      <c r="E56" s="33">
        <v>157500</v>
      </c>
      <c r="F56" s="26">
        <v>0</v>
      </c>
      <c r="G56" s="29">
        <v>0</v>
      </c>
      <c r="H56" s="29">
        <v>0</v>
      </c>
      <c r="I56" s="29">
        <v>0</v>
      </c>
      <c r="J56" s="34">
        <v>55822.5</v>
      </c>
      <c r="K56" s="26">
        <v>0</v>
      </c>
      <c r="L56" s="29">
        <v>0</v>
      </c>
      <c r="M56" s="44">
        <v>505670.12</v>
      </c>
      <c r="N56" s="29">
        <v>0</v>
      </c>
      <c r="O56" s="29">
        <v>0</v>
      </c>
      <c r="P56" s="18">
        <f t="shared" si="2"/>
        <v>718992.62</v>
      </c>
    </row>
    <row r="57" spans="1:16" x14ac:dyDescent="0.25">
      <c r="A57" s="11" t="s">
        <v>70</v>
      </c>
      <c r="B57" s="29">
        <v>200000</v>
      </c>
      <c r="C57" s="29">
        <v>200000</v>
      </c>
      <c r="D57" s="26">
        <v>0</v>
      </c>
      <c r="E57" s="26">
        <v>0</v>
      </c>
      <c r="F57" s="26">
        <v>0</v>
      </c>
      <c r="G57" s="29">
        <v>0</v>
      </c>
      <c r="H57" s="29">
        <v>0</v>
      </c>
      <c r="I57" s="29">
        <v>0</v>
      </c>
      <c r="J57" s="29">
        <v>0</v>
      </c>
      <c r="K57" s="26">
        <v>0</v>
      </c>
      <c r="L57" s="29">
        <v>0</v>
      </c>
      <c r="M57" s="26">
        <v>0</v>
      </c>
      <c r="N57" s="29">
        <v>0</v>
      </c>
      <c r="O57" s="29">
        <v>0</v>
      </c>
      <c r="P57" s="18">
        <f t="shared" si="2"/>
        <v>0</v>
      </c>
    </row>
    <row r="58" spans="1:16" x14ac:dyDescent="0.25">
      <c r="A58" s="11" t="s">
        <v>71</v>
      </c>
      <c r="B58" s="29">
        <v>0</v>
      </c>
      <c r="C58" s="29">
        <v>0</v>
      </c>
      <c r="D58" s="26">
        <v>0</v>
      </c>
      <c r="E58" s="26">
        <v>0</v>
      </c>
      <c r="F58" s="26">
        <v>0</v>
      </c>
      <c r="G58" s="29">
        <v>0</v>
      </c>
      <c r="H58" s="29">
        <v>0</v>
      </c>
      <c r="I58" s="29">
        <v>0</v>
      </c>
      <c r="J58" s="29">
        <v>0</v>
      </c>
      <c r="K58" s="26">
        <v>0</v>
      </c>
      <c r="L58" s="29">
        <v>0</v>
      </c>
      <c r="M58" s="26">
        <v>0</v>
      </c>
      <c r="N58" s="29">
        <v>0</v>
      </c>
      <c r="O58" s="29">
        <v>0</v>
      </c>
      <c r="P58" s="18">
        <f t="shared" si="2"/>
        <v>0</v>
      </c>
    </row>
    <row r="59" spans="1:16" x14ac:dyDescent="0.25">
      <c r="A59" s="11" t="s">
        <v>72</v>
      </c>
      <c r="B59" s="29">
        <v>0</v>
      </c>
      <c r="C59" s="29">
        <v>2983000</v>
      </c>
      <c r="D59" s="26">
        <v>0</v>
      </c>
      <c r="E59" s="26">
        <v>0</v>
      </c>
      <c r="F59" s="26">
        <v>0</v>
      </c>
      <c r="G59" s="29">
        <v>0</v>
      </c>
      <c r="H59" s="29">
        <v>0</v>
      </c>
      <c r="I59" s="29">
        <v>0</v>
      </c>
      <c r="J59" s="29">
        <v>0</v>
      </c>
      <c r="K59" s="44">
        <v>301608</v>
      </c>
      <c r="L59" s="29">
        <v>0</v>
      </c>
      <c r="M59" s="26">
        <v>0</v>
      </c>
      <c r="N59" s="29">
        <v>0</v>
      </c>
      <c r="O59" s="29">
        <v>0</v>
      </c>
      <c r="P59" s="18">
        <f t="shared" si="2"/>
        <v>301608</v>
      </c>
    </row>
    <row r="60" spans="1:16" x14ac:dyDescent="0.25">
      <c r="A60" s="11" t="s">
        <v>73</v>
      </c>
      <c r="B60" s="29">
        <v>0</v>
      </c>
      <c r="C60" s="29">
        <v>0</v>
      </c>
      <c r="D60" s="26">
        <v>0</v>
      </c>
      <c r="E60" s="26">
        <v>0</v>
      </c>
      <c r="F60" s="26">
        <v>0</v>
      </c>
      <c r="G60" s="29">
        <v>0</v>
      </c>
      <c r="H60" s="29">
        <v>0</v>
      </c>
      <c r="I60" s="29">
        <v>0</v>
      </c>
      <c r="J60" s="29">
        <v>0</v>
      </c>
      <c r="K60" s="26">
        <v>0</v>
      </c>
      <c r="L60" s="29">
        <v>0</v>
      </c>
      <c r="M60" s="26">
        <v>0</v>
      </c>
      <c r="N60" s="29">
        <v>0</v>
      </c>
      <c r="O60" s="29">
        <v>0</v>
      </c>
      <c r="P60" s="18">
        <f t="shared" si="2"/>
        <v>0</v>
      </c>
    </row>
    <row r="61" spans="1:16" x14ac:dyDescent="0.25">
      <c r="A61" s="10" t="s">
        <v>74</v>
      </c>
      <c r="B61" s="28">
        <f>SUM(B62:B65)</f>
        <v>0</v>
      </c>
      <c r="C61" s="17">
        <f>SUM(C62:C65)</f>
        <v>0</v>
      </c>
      <c r="D61" s="17">
        <f>SUM(D62:D65)</f>
        <v>0</v>
      </c>
      <c r="E61" s="17">
        <f t="shared" ref="E61:H61" si="19">SUM(E62:E65)</f>
        <v>0</v>
      </c>
      <c r="F61" s="17">
        <f t="shared" si="19"/>
        <v>0</v>
      </c>
      <c r="G61" s="17">
        <f t="shared" si="19"/>
        <v>0</v>
      </c>
      <c r="H61" s="17">
        <f t="shared" si="19"/>
        <v>0</v>
      </c>
      <c r="I61" s="17">
        <f>SUM(I62:I65)</f>
        <v>0</v>
      </c>
      <c r="J61" s="17">
        <f t="shared" ref="J61" si="20">SUM(J62:J65)</f>
        <v>0</v>
      </c>
      <c r="K61" s="17">
        <f>SUM(K62:K65)</f>
        <v>0</v>
      </c>
      <c r="L61" s="17">
        <f t="shared" ref="L61" si="21">SUM(L62:L65)</f>
        <v>0</v>
      </c>
      <c r="M61" s="17">
        <f>SUM(M62:M65)</f>
        <v>0</v>
      </c>
      <c r="N61" s="17">
        <f>SUM(N62:N65)</f>
        <v>0</v>
      </c>
      <c r="O61" s="17">
        <f>SUM(O62:O65)</f>
        <v>0</v>
      </c>
      <c r="P61" s="17">
        <f t="shared" si="2"/>
        <v>0</v>
      </c>
    </row>
    <row r="62" spans="1:16" x14ac:dyDescent="0.25">
      <c r="A62" s="11" t="s">
        <v>75</v>
      </c>
      <c r="B62" s="29">
        <v>0</v>
      </c>
      <c r="C62" s="26">
        <v>0</v>
      </c>
      <c r="D62" s="23">
        <v>0</v>
      </c>
      <c r="E62" s="20">
        <v>0</v>
      </c>
      <c r="F62" s="19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5">
        <v>0</v>
      </c>
      <c r="N62" s="20">
        <v>0</v>
      </c>
      <c r="O62" s="20">
        <v>0</v>
      </c>
      <c r="P62" s="18">
        <f t="shared" si="2"/>
        <v>0</v>
      </c>
    </row>
    <row r="63" spans="1:16" x14ac:dyDescent="0.25">
      <c r="A63" s="11" t="s">
        <v>76</v>
      </c>
      <c r="B63" s="20">
        <v>0</v>
      </c>
      <c r="C63" s="26">
        <v>0</v>
      </c>
      <c r="D63" s="20">
        <v>0</v>
      </c>
      <c r="E63" s="20">
        <v>0</v>
      </c>
      <c r="F63" s="19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18">
        <f t="shared" si="2"/>
        <v>0</v>
      </c>
    </row>
    <row r="64" spans="1:16" x14ac:dyDescent="0.25">
      <c r="A64" s="11" t="s">
        <v>77</v>
      </c>
      <c r="B64" s="20">
        <v>0</v>
      </c>
      <c r="C64" s="26">
        <v>0</v>
      </c>
      <c r="D64" s="20">
        <v>0</v>
      </c>
      <c r="E64" s="20">
        <v>0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18">
        <f t="shared" si="2"/>
        <v>0</v>
      </c>
    </row>
    <row r="65" spans="1:16" x14ac:dyDescent="0.25">
      <c r="A65" s="11" t="s">
        <v>78</v>
      </c>
      <c r="B65" s="20">
        <v>0</v>
      </c>
      <c r="C65" s="26">
        <v>0</v>
      </c>
      <c r="D65" s="20">
        <v>0</v>
      </c>
      <c r="E65" s="20">
        <v>0</v>
      </c>
      <c r="F65" s="19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8">
        <f t="shared" si="2"/>
        <v>0</v>
      </c>
    </row>
    <row r="66" spans="1:16" x14ac:dyDescent="0.25">
      <c r="A66" s="10" t="s">
        <v>79</v>
      </c>
      <c r="B66" s="17">
        <f>SUM(B67:B68)</f>
        <v>0</v>
      </c>
      <c r="C66" s="17">
        <f>SUM(C67:C68)</f>
        <v>0</v>
      </c>
      <c r="D66" s="17">
        <f>SUM(D67:D68)</f>
        <v>0</v>
      </c>
      <c r="E66" s="17">
        <f t="shared" ref="E66:O66" si="22">SUM(E67:E68)</f>
        <v>0</v>
      </c>
      <c r="F66" s="17">
        <f t="shared" si="22"/>
        <v>0</v>
      </c>
      <c r="G66" s="17">
        <f t="shared" si="22"/>
        <v>0</v>
      </c>
      <c r="H66" s="17">
        <f t="shared" si="22"/>
        <v>0</v>
      </c>
      <c r="I66" s="17">
        <f t="shared" si="22"/>
        <v>0</v>
      </c>
      <c r="J66" s="17">
        <f t="shared" si="22"/>
        <v>0</v>
      </c>
      <c r="K66" s="17">
        <f t="shared" si="22"/>
        <v>0</v>
      </c>
      <c r="L66" s="17">
        <f t="shared" si="22"/>
        <v>0</v>
      </c>
      <c r="M66" s="17">
        <f t="shared" si="22"/>
        <v>0</v>
      </c>
      <c r="N66" s="17">
        <f t="shared" si="22"/>
        <v>0</v>
      </c>
      <c r="O66" s="17">
        <f t="shared" si="22"/>
        <v>0</v>
      </c>
      <c r="P66" s="17">
        <f t="shared" si="2"/>
        <v>0</v>
      </c>
    </row>
    <row r="67" spans="1:16" x14ac:dyDescent="0.25">
      <c r="A67" s="11" t="s">
        <v>80</v>
      </c>
      <c r="B67" s="20">
        <v>0</v>
      </c>
      <c r="C67" s="26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18">
        <f t="shared" si="2"/>
        <v>0</v>
      </c>
    </row>
    <row r="68" spans="1:16" x14ac:dyDescent="0.25">
      <c r="A68" s="11" t="s">
        <v>81</v>
      </c>
      <c r="B68" s="20">
        <v>0</v>
      </c>
      <c r="C68" s="2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18">
        <f t="shared" si="2"/>
        <v>0</v>
      </c>
    </row>
    <row r="69" spans="1:16" x14ac:dyDescent="0.25">
      <c r="A69" s="10" t="s">
        <v>82</v>
      </c>
      <c r="B69" s="17">
        <f>SUM(B70:B72)</f>
        <v>0</v>
      </c>
      <c r="C69" s="17">
        <f>SUM(C70:C72)</f>
        <v>0</v>
      </c>
      <c r="D69" s="17">
        <f>SUM(D70:D72)</f>
        <v>0</v>
      </c>
      <c r="E69" s="17">
        <f>SUM(E70:E72)</f>
        <v>0</v>
      </c>
      <c r="F69" s="17">
        <f t="shared" ref="F69:O69" si="23">SUM(F70:F72)</f>
        <v>0</v>
      </c>
      <c r="G69" s="17">
        <f t="shared" si="23"/>
        <v>0</v>
      </c>
      <c r="H69" s="17">
        <f t="shared" si="23"/>
        <v>0</v>
      </c>
      <c r="I69" s="17">
        <f t="shared" si="23"/>
        <v>0</v>
      </c>
      <c r="J69" s="17">
        <f t="shared" si="23"/>
        <v>0</v>
      </c>
      <c r="K69" s="17">
        <f t="shared" si="23"/>
        <v>0</v>
      </c>
      <c r="L69" s="17">
        <f t="shared" si="23"/>
        <v>0</v>
      </c>
      <c r="M69" s="17">
        <f t="shared" si="23"/>
        <v>0</v>
      </c>
      <c r="N69" s="17">
        <f t="shared" si="23"/>
        <v>0</v>
      </c>
      <c r="O69" s="17">
        <f t="shared" si="23"/>
        <v>0</v>
      </c>
      <c r="P69" s="17">
        <f t="shared" si="2"/>
        <v>0</v>
      </c>
    </row>
    <row r="70" spans="1:16" x14ac:dyDescent="0.25">
      <c r="A70" s="11" t="s">
        <v>83</v>
      </c>
      <c r="B70" s="20">
        <v>0</v>
      </c>
      <c r="C70" s="26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18">
        <f t="shared" si="2"/>
        <v>0</v>
      </c>
    </row>
    <row r="71" spans="1:16" x14ac:dyDescent="0.25">
      <c r="A71" s="11" t="s">
        <v>84</v>
      </c>
      <c r="B71" s="20">
        <v>0</v>
      </c>
      <c r="C71" s="2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18">
        <f t="shared" si="2"/>
        <v>0</v>
      </c>
    </row>
    <row r="72" spans="1:16" x14ac:dyDescent="0.25">
      <c r="A72" s="11" t="s">
        <v>85</v>
      </c>
      <c r="B72" s="20">
        <v>0</v>
      </c>
      <c r="C72" s="2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18">
        <f t="shared" si="2"/>
        <v>0</v>
      </c>
    </row>
    <row r="73" spans="1:16" s="2" customFormat="1" x14ac:dyDescent="0.25">
      <c r="A73" s="12" t="s">
        <v>86</v>
      </c>
      <c r="B73" s="21">
        <f>B9+B15+B25+B35+B44+B51+B61+B66+B69</f>
        <v>566004328</v>
      </c>
      <c r="C73" s="21">
        <f>C9+C15+C25+C35+C44+C51+C61+C66+C69</f>
        <v>566004328</v>
      </c>
      <c r="D73" s="21">
        <f t="shared" ref="D73:P73" si="24">D9+D15+D25+D35+D44+D51+D61+D66+D69</f>
        <v>29520822.140000001</v>
      </c>
      <c r="E73" s="21">
        <f t="shared" si="24"/>
        <v>32375656.119999997</v>
      </c>
      <c r="F73" s="21">
        <f t="shared" si="24"/>
        <v>32511516.66</v>
      </c>
      <c r="G73" s="21">
        <f t="shared" si="24"/>
        <v>50776525.440000005</v>
      </c>
      <c r="H73" s="21">
        <f t="shared" si="24"/>
        <v>38723695.420000002</v>
      </c>
      <c r="I73" s="21">
        <f t="shared" si="24"/>
        <v>35216564.869999997</v>
      </c>
      <c r="J73" s="21">
        <f t="shared" si="24"/>
        <v>32918401.560000002</v>
      </c>
      <c r="K73" s="21">
        <f t="shared" si="24"/>
        <v>34679266.719999999</v>
      </c>
      <c r="L73" s="21">
        <f t="shared" si="24"/>
        <v>26963332.699999996</v>
      </c>
      <c r="M73" s="21">
        <f t="shared" si="24"/>
        <v>46595315.422019996</v>
      </c>
      <c r="N73" s="21">
        <f>N9+N15+N25+N35+N44+N51+N61+N66+N69</f>
        <v>52254138.539140001</v>
      </c>
      <c r="O73" s="21">
        <f t="shared" si="24"/>
        <v>0</v>
      </c>
      <c r="P73" s="21">
        <f t="shared" si="24"/>
        <v>412535235.59115994</v>
      </c>
    </row>
    <row r="74" spans="1:16" x14ac:dyDescent="0.25">
      <c r="A74" s="8" t="s">
        <v>87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10" t="s">
        <v>88</v>
      </c>
      <c r="B75" s="17">
        <f>SUM(B76:B77)</f>
        <v>0</v>
      </c>
      <c r="C75" s="26">
        <v>0</v>
      </c>
      <c r="D75" s="17">
        <f>SUM(D76:D77)</f>
        <v>0</v>
      </c>
      <c r="E75" s="17">
        <f t="shared" ref="E75:O75" si="25">SUM(E76:E77)</f>
        <v>0</v>
      </c>
      <c r="F75" s="17">
        <f t="shared" si="25"/>
        <v>0</v>
      </c>
      <c r="G75" s="17">
        <f t="shared" si="25"/>
        <v>0</v>
      </c>
      <c r="H75" s="17">
        <f t="shared" si="25"/>
        <v>0</v>
      </c>
      <c r="I75" s="17">
        <f t="shared" si="25"/>
        <v>0</v>
      </c>
      <c r="J75" s="17">
        <f t="shared" si="25"/>
        <v>0</v>
      </c>
      <c r="K75" s="17">
        <f t="shared" si="25"/>
        <v>0</v>
      </c>
      <c r="L75" s="17">
        <f t="shared" si="25"/>
        <v>0</v>
      </c>
      <c r="M75" s="17">
        <f t="shared" si="25"/>
        <v>0</v>
      </c>
      <c r="N75" s="17">
        <f t="shared" si="25"/>
        <v>0</v>
      </c>
      <c r="O75" s="17">
        <f t="shared" si="25"/>
        <v>0</v>
      </c>
      <c r="P75" s="17">
        <f t="shared" ref="P75:P82" si="26">SUM(D75:O75)</f>
        <v>0</v>
      </c>
    </row>
    <row r="76" spans="1:16" x14ac:dyDescent="0.25">
      <c r="A76" s="11" t="s">
        <v>89</v>
      </c>
      <c r="B76" s="20">
        <v>0</v>
      </c>
      <c r="C76" s="26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18">
        <f t="shared" si="26"/>
        <v>0</v>
      </c>
    </row>
    <row r="77" spans="1:16" x14ac:dyDescent="0.25">
      <c r="A77" s="11" t="s">
        <v>90</v>
      </c>
      <c r="B77" s="20">
        <v>0</v>
      </c>
      <c r="C77" s="17">
        <f>SUM(C78:C79)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18">
        <f t="shared" si="26"/>
        <v>0</v>
      </c>
    </row>
    <row r="78" spans="1:16" x14ac:dyDescent="0.25">
      <c r="A78" s="10" t="s">
        <v>91</v>
      </c>
      <c r="B78" s="17">
        <f>SUM(B79:B80)</f>
        <v>0</v>
      </c>
      <c r="C78" s="26">
        <v>0</v>
      </c>
      <c r="D78" s="17">
        <f>SUM(D79:D80)</f>
        <v>0</v>
      </c>
      <c r="E78" s="17">
        <f t="shared" ref="E78:O78" si="27">SUM(E79:E80)</f>
        <v>0</v>
      </c>
      <c r="F78" s="17">
        <f t="shared" si="27"/>
        <v>0</v>
      </c>
      <c r="G78" s="17">
        <f t="shared" si="27"/>
        <v>0</v>
      </c>
      <c r="H78" s="17">
        <f t="shared" si="27"/>
        <v>0</v>
      </c>
      <c r="I78" s="17">
        <f t="shared" si="27"/>
        <v>0</v>
      </c>
      <c r="J78" s="17">
        <f t="shared" si="27"/>
        <v>0</v>
      </c>
      <c r="K78" s="17">
        <f t="shared" si="27"/>
        <v>0</v>
      </c>
      <c r="L78" s="17">
        <f t="shared" si="27"/>
        <v>0</v>
      </c>
      <c r="M78" s="17">
        <f t="shared" si="27"/>
        <v>0</v>
      </c>
      <c r="N78" s="17">
        <f t="shared" si="27"/>
        <v>0</v>
      </c>
      <c r="O78" s="17">
        <f t="shared" si="27"/>
        <v>0</v>
      </c>
      <c r="P78" s="17">
        <f t="shared" si="26"/>
        <v>0</v>
      </c>
    </row>
    <row r="79" spans="1:16" x14ac:dyDescent="0.25">
      <c r="A79" s="11" t="s">
        <v>92</v>
      </c>
      <c r="B79" s="20">
        <v>0</v>
      </c>
      <c r="C79" s="2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6"/>
        <v>0</v>
      </c>
    </row>
    <row r="80" spans="1:16" x14ac:dyDescent="0.25">
      <c r="A80" s="11" t="s">
        <v>93</v>
      </c>
      <c r="B80" s="20">
        <v>0</v>
      </c>
      <c r="C80" s="17">
        <f>SUM(C81:C81)</f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18">
        <f t="shared" si="26"/>
        <v>0</v>
      </c>
    </row>
    <row r="81" spans="1:16" x14ac:dyDescent="0.25">
      <c r="A81" s="10" t="s">
        <v>94</v>
      </c>
      <c r="B81" s="17">
        <f>SUM(B82:B82)</f>
        <v>0</v>
      </c>
      <c r="C81" s="26">
        <v>0</v>
      </c>
      <c r="D81" s="17">
        <f>SUM(D82:D82)</f>
        <v>0</v>
      </c>
      <c r="E81" s="17">
        <f t="shared" ref="E81:O81" si="28">SUM(E82:E82)</f>
        <v>0</v>
      </c>
      <c r="F81" s="17">
        <f t="shared" si="28"/>
        <v>0</v>
      </c>
      <c r="G81" s="17">
        <f t="shared" si="28"/>
        <v>0</v>
      </c>
      <c r="H81" s="17">
        <f t="shared" si="28"/>
        <v>0</v>
      </c>
      <c r="I81" s="17">
        <f t="shared" si="28"/>
        <v>0</v>
      </c>
      <c r="J81" s="17">
        <f t="shared" si="28"/>
        <v>0</v>
      </c>
      <c r="K81" s="17">
        <f t="shared" si="28"/>
        <v>0</v>
      </c>
      <c r="L81" s="17">
        <f t="shared" si="28"/>
        <v>0</v>
      </c>
      <c r="M81" s="17">
        <f t="shared" si="28"/>
        <v>0</v>
      </c>
      <c r="N81" s="17">
        <f t="shared" si="28"/>
        <v>0</v>
      </c>
      <c r="O81" s="17">
        <f t="shared" si="28"/>
        <v>0</v>
      </c>
      <c r="P81" s="17">
        <f t="shared" si="26"/>
        <v>0</v>
      </c>
    </row>
    <row r="82" spans="1:16" x14ac:dyDescent="0.25">
      <c r="A82" s="11" t="s">
        <v>95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18">
        <f t="shared" si="26"/>
        <v>0</v>
      </c>
    </row>
    <row r="83" spans="1:16" s="2" customFormat="1" x14ac:dyDescent="0.25">
      <c r="A83" s="12" t="s">
        <v>96</v>
      </c>
      <c r="B83" s="21">
        <f>B75+B78+B81</f>
        <v>0</v>
      </c>
      <c r="C83" s="21">
        <f t="shared" ref="C83:O83" si="29">C75+C78+C81</f>
        <v>0</v>
      </c>
      <c r="D83" s="21">
        <f t="shared" si="29"/>
        <v>0</v>
      </c>
      <c r="E83" s="21">
        <f t="shared" si="29"/>
        <v>0</v>
      </c>
      <c r="F83" s="21">
        <f t="shared" si="29"/>
        <v>0</v>
      </c>
      <c r="G83" s="21">
        <f t="shared" si="29"/>
        <v>0</v>
      </c>
      <c r="H83" s="21">
        <f t="shared" si="29"/>
        <v>0</v>
      </c>
      <c r="I83" s="21">
        <f t="shared" si="29"/>
        <v>0</v>
      </c>
      <c r="J83" s="21">
        <f t="shared" si="29"/>
        <v>0</v>
      </c>
      <c r="K83" s="21">
        <f t="shared" si="29"/>
        <v>0</v>
      </c>
      <c r="L83" s="21">
        <f t="shared" si="29"/>
        <v>0</v>
      </c>
      <c r="M83" s="21">
        <f t="shared" si="29"/>
        <v>0</v>
      </c>
      <c r="N83" s="21">
        <f t="shared" si="29"/>
        <v>0</v>
      </c>
      <c r="O83" s="21">
        <f t="shared" si="29"/>
        <v>0</v>
      </c>
      <c r="P83" s="21">
        <f>P75+P78+P81</f>
        <v>0</v>
      </c>
    </row>
    <row r="84" spans="1:16" s="2" customFormat="1" x14ac:dyDescent="0.25">
      <c r="A84" s="12" t="s">
        <v>97</v>
      </c>
      <c r="B84" s="21">
        <f>B73+B83</f>
        <v>566004328</v>
      </c>
      <c r="C84" s="21">
        <f t="shared" ref="C84:P84" si="30">C73+C83</f>
        <v>566004328</v>
      </c>
      <c r="D84" s="21">
        <f>D73+D83</f>
        <v>29520822.140000001</v>
      </c>
      <c r="E84" s="21">
        <f t="shared" si="30"/>
        <v>32375656.119999997</v>
      </c>
      <c r="F84" s="21">
        <f t="shared" si="30"/>
        <v>32511516.66</v>
      </c>
      <c r="G84" s="21">
        <f t="shared" si="30"/>
        <v>50776525.440000005</v>
      </c>
      <c r="H84" s="21">
        <f t="shared" si="30"/>
        <v>38723695.420000002</v>
      </c>
      <c r="I84" s="21">
        <f t="shared" si="30"/>
        <v>35216564.869999997</v>
      </c>
      <c r="J84" s="21">
        <f t="shared" si="30"/>
        <v>32918401.560000002</v>
      </c>
      <c r="K84" s="21">
        <f t="shared" si="30"/>
        <v>34679266.719999999</v>
      </c>
      <c r="L84" s="21">
        <f t="shared" si="30"/>
        <v>26963332.699999996</v>
      </c>
      <c r="M84" s="21">
        <f t="shared" si="30"/>
        <v>46595315.422019996</v>
      </c>
      <c r="N84" s="21">
        <f t="shared" si="30"/>
        <v>52254138.539140001</v>
      </c>
      <c r="O84" s="21">
        <f t="shared" si="30"/>
        <v>0</v>
      </c>
      <c r="P84" s="21">
        <f t="shared" si="30"/>
        <v>412535235.59115994</v>
      </c>
    </row>
    <row r="86" spans="1:16" x14ac:dyDescent="0.25">
      <c r="A86" s="14" t="s">
        <v>98</v>
      </c>
      <c r="B86" s="13"/>
      <c r="P86" s="24"/>
    </row>
    <row r="88" spans="1:16" x14ac:dyDescent="0.25">
      <c r="K88" s="18"/>
      <c r="P88" s="18"/>
    </row>
    <row r="89" spans="1:16" x14ac:dyDescent="0.25">
      <c r="A89" s="1" t="s">
        <v>99</v>
      </c>
    </row>
    <row r="90" spans="1:16" x14ac:dyDescent="0.25">
      <c r="A90" s="1" t="s">
        <v>100</v>
      </c>
    </row>
    <row r="91" spans="1:16" x14ac:dyDescent="0.25">
      <c r="A91" s="1" t="s">
        <v>101</v>
      </c>
    </row>
  </sheetData>
  <mergeCells count="5">
    <mergeCell ref="A1:P1"/>
    <mergeCell ref="A2:P2"/>
    <mergeCell ref="A3:P3"/>
    <mergeCell ref="A4:P4"/>
    <mergeCell ref="A5:P5"/>
  </mergeCells>
  <pageMargins left="0.15748031496062992" right="0.15748031496062992" top="0.39370078740157483" bottom="0.39370078740157483" header="0.15748031496062992" footer="0.15748031496062992"/>
  <pageSetup paperSize="5" scale="53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Ingresos y Egresos noviemb 2025</vt:lpstr>
      <vt:lpstr>'Ingresos y Egresos noviemb 2025'!Print_Area</vt:lpstr>
      <vt:lpstr>'Ingresos y Egresos noviemb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cp:lastPrinted>2025-12-03T14:28:46Z</cp:lastPrinted>
  <dcterms:created xsi:type="dcterms:W3CDTF">2021-07-29T18:58:50Z</dcterms:created>
  <dcterms:modified xsi:type="dcterms:W3CDTF">2025-12-03T14:34:22Z</dcterms:modified>
  <cp:category/>
  <cp:contentStatus/>
</cp:coreProperties>
</file>